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/>
  <mc:AlternateContent xmlns:mc="http://schemas.openxmlformats.org/markup-compatibility/2006">
    <mc:Choice Requires="x15">
      <x15ac:absPath xmlns:x15ac="http://schemas.microsoft.com/office/spreadsheetml/2010/11/ac" url="/Users/samalexander/Documents/Authors/Brian Ursu/Splash Page/Downloads/"/>
    </mc:Choice>
  </mc:AlternateContent>
  <xr:revisionPtr revIDLastSave="0" documentId="8_{FC1418DD-05FE-7A4C-9208-C39D0B13AA83}" xr6:coauthVersionLast="45" xr6:coauthVersionMax="45" xr10:uidLastSave="{00000000-0000-0000-0000-000000000000}"/>
  <bookViews>
    <workbookView xWindow="2400" yWindow="4860" windowWidth="28800" windowHeight="17540" xr2:uid="{00000000-000D-0000-FFFF-FFFF00000000}"/>
  </bookViews>
  <sheets>
    <sheet name="PERSONAL MONTHLY BUDGET (2)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2" l="1"/>
  <c r="E62" i="2"/>
  <c r="E61" i="2"/>
  <c r="J60" i="2"/>
  <c r="E60" i="2"/>
  <c r="E59" i="2"/>
  <c r="J58" i="2"/>
  <c r="E58" i="2"/>
  <c r="E57" i="2"/>
  <c r="J55" i="2"/>
  <c r="J54" i="2"/>
  <c r="J53" i="2"/>
  <c r="J56" i="2" s="1"/>
  <c r="E53" i="2"/>
  <c r="J52" i="2"/>
  <c r="E52" i="2"/>
  <c r="E51" i="2"/>
  <c r="E50" i="2"/>
  <c r="E49" i="2"/>
  <c r="J48" i="2"/>
  <c r="J47" i="2"/>
  <c r="J46" i="2"/>
  <c r="E45" i="2"/>
  <c r="E44" i="2"/>
  <c r="E43" i="2"/>
  <c r="J42" i="2"/>
  <c r="J41" i="2"/>
  <c r="J40" i="2"/>
  <c r="J43" i="2" s="1"/>
  <c r="E39" i="2"/>
  <c r="E38" i="2"/>
  <c r="E37" i="2"/>
  <c r="J36" i="2"/>
  <c r="E36" i="2"/>
  <c r="E40" i="2" s="1"/>
  <c r="J35" i="2"/>
  <c r="J34" i="2"/>
  <c r="E32" i="2"/>
  <c r="E31" i="2"/>
  <c r="J30" i="2"/>
  <c r="E30" i="2"/>
  <c r="J29" i="2"/>
  <c r="E29" i="2"/>
  <c r="J28" i="2"/>
  <c r="E28" i="2"/>
  <c r="J27" i="2"/>
  <c r="E27" i="2"/>
  <c r="J26" i="2"/>
  <c r="E26" i="2"/>
  <c r="J25" i="2"/>
  <c r="J31" i="2" s="1"/>
  <c r="E22" i="2"/>
  <c r="J21" i="2"/>
  <c r="E21" i="2"/>
  <c r="J20" i="2"/>
  <c r="E20" i="2"/>
  <c r="J19" i="2"/>
  <c r="E19" i="2"/>
  <c r="J18" i="2"/>
  <c r="E18" i="2"/>
  <c r="J17" i="2"/>
  <c r="E17" i="2"/>
  <c r="J16" i="2"/>
  <c r="E16" i="2"/>
  <c r="J15" i="2"/>
  <c r="E15" i="2"/>
  <c r="J14" i="2"/>
  <c r="J22" i="2" s="1"/>
  <c r="E14" i="2"/>
  <c r="J13" i="2"/>
  <c r="E13" i="2"/>
  <c r="E10" i="2"/>
  <c r="E6" i="2"/>
  <c r="J4" i="2" s="1"/>
  <c r="J6" i="2" l="1"/>
  <c r="J62" i="2"/>
  <c r="J8" i="2"/>
  <c r="E46" i="2"/>
  <c r="E23" i="2"/>
  <c r="E33" i="2"/>
  <c r="J37" i="2"/>
  <c r="E54" i="2"/>
  <c r="J49" i="2"/>
  <c r="E64" i="2"/>
  <c r="J35" i="1"/>
  <c r="E9" i="1" l="1"/>
  <c r="E5" i="1"/>
  <c r="J59" i="1"/>
  <c r="J57" i="1"/>
  <c r="J51" i="1"/>
  <c r="J52" i="1"/>
  <c r="J53" i="1"/>
  <c r="J54" i="1"/>
  <c r="J45" i="1"/>
  <c r="J46" i="1"/>
  <c r="J47" i="1"/>
  <c r="J39" i="1"/>
  <c r="J40" i="1"/>
  <c r="J41" i="1"/>
  <c r="J33" i="1"/>
  <c r="J34" i="1"/>
  <c r="J24" i="1"/>
  <c r="J25" i="1"/>
  <c r="J26" i="1"/>
  <c r="J27" i="1"/>
  <c r="J28" i="1"/>
  <c r="J29" i="1"/>
  <c r="J12" i="1"/>
  <c r="J13" i="1"/>
  <c r="J14" i="1"/>
  <c r="J15" i="1"/>
  <c r="J16" i="1"/>
  <c r="J17" i="1"/>
  <c r="J18" i="1"/>
  <c r="J19" i="1"/>
  <c r="J20" i="1"/>
  <c r="E56" i="1"/>
  <c r="E57" i="1"/>
  <c r="E58" i="1"/>
  <c r="E59" i="1"/>
  <c r="E60" i="1"/>
  <c r="E61" i="1"/>
  <c r="E62" i="1"/>
  <c r="E48" i="1"/>
  <c r="E49" i="1"/>
  <c r="E50" i="1"/>
  <c r="E51" i="1"/>
  <c r="E52" i="1"/>
  <c r="E42" i="1"/>
  <c r="E43" i="1"/>
  <c r="E44" i="1"/>
  <c r="E35" i="1"/>
  <c r="E36" i="1"/>
  <c r="E37" i="1"/>
  <c r="E38" i="1"/>
  <c r="E25" i="1"/>
  <c r="E26" i="1"/>
  <c r="E27" i="1"/>
  <c r="E28" i="1"/>
  <c r="E29" i="1"/>
  <c r="E30" i="1"/>
  <c r="E31" i="1"/>
  <c r="E12" i="1"/>
  <c r="E13" i="1"/>
  <c r="E14" i="1"/>
  <c r="E15" i="1"/>
  <c r="E16" i="1"/>
  <c r="E17" i="1"/>
  <c r="E18" i="1"/>
  <c r="E19" i="1"/>
  <c r="E20" i="1"/>
  <c r="E21" i="1"/>
  <c r="J36" i="1" l="1"/>
  <c r="J3" i="1"/>
  <c r="J30" i="1"/>
  <c r="J5" i="1"/>
  <c r="E45" i="1"/>
  <c r="E22" i="1"/>
  <c r="E63" i="1"/>
  <c r="J42" i="1"/>
  <c r="J61" i="1"/>
  <c r="E39" i="1"/>
  <c r="E53" i="1"/>
  <c r="J48" i="1"/>
  <c r="J55" i="1"/>
  <c r="E32" i="1"/>
  <c r="J21" i="1"/>
  <c r="J7" i="1" l="1"/>
</calcChain>
</file>

<file path=xl/sharedStrings.xml><?xml version="1.0" encoding="utf-8"?>
<sst xmlns="http://schemas.openxmlformats.org/spreadsheetml/2006/main" count="280" uniqueCount="78">
  <si>
    <t>PROJECTED MONTHLY INCOME</t>
  </si>
  <si>
    <t>Income 1</t>
  </si>
  <si>
    <t>Extra income</t>
  </si>
  <si>
    <t>Total monthly income</t>
  </si>
  <si>
    <t>ACTUAL MONTHLY INCOME</t>
  </si>
  <si>
    <t>HOUSING</t>
  </si>
  <si>
    <t>Projected Cost</t>
  </si>
  <si>
    <t>Actual Cost</t>
  </si>
  <si>
    <t>Difference</t>
  </si>
  <si>
    <t>ENTERTAINMENT</t>
  </si>
  <si>
    <t>Mortgage or rent</t>
  </si>
  <si>
    <t>Phone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</si>
  <si>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</si>
  <si>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</si>
  <si>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</si>
  <si>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</si>
  <si>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</si>
  <si>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</si>
  <si>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</si>
  <si>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</si>
  <si>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</si>
  <si>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</si>
  <si>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</si>
  <si>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</si>
  <si>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</si>
  <si>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</si>
  <si>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</si>
  <si>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</si>
  <si>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</si>
  <si>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</si>
  <si>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</si>
  <si>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</si>
  <si>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</si>
  <si>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</si>
  <si>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</si>
  <si>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</si>
  <si>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</si>
  <si>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</si>
  <si>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</si>
  <si>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</si>
  <si>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</si>
  <si>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</si>
  <si>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</si>
  <si>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</si>
  <si>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</si>
  <si>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</si>
  <si>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</si>
  <si>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</si>
  <si>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</si>
  <si>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</si>
  <si>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</si>
  <si>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</si>
  <si>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</si>
  <si>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</si>
  <si>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</si>
  <si>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</si>
  <si>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</si>
  <si>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</si>
  <si>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</si>
  <si>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</si>
  <si>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</si>
  <si>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</si>
  <si>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</si>
  <si>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</si>
  <si>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</si>
  <si>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</si>
  <si>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</si>
  <si>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</si>
  <si>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</si>
  <si>
    <t>Subtotal</t>
  </si>
  <si>
    <t>PROJECTED BALANCE 
(Projected income minus expenses)</t>
  </si>
  <si>
    <t>ACTUAL BALANCE 
(Actual income minus expenses)</t>
  </si>
  <si>
    <t>DIFFERENCE 
(Actual minus projected)</t>
  </si>
  <si>
    <t xml:space="preserve">Gaming </t>
  </si>
  <si>
    <t>Streaming services (audio / video)</t>
  </si>
  <si>
    <t>Bus/subway/rideshare/taxi fare</t>
  </si>
  <si>
    <t>PERSONAL MONTHLY BUDGET</t>
  </si>
  <si>
    <t>www.BrianUrsu.com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</si>
</sst>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5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0"/>
      <color theme="0"/>
      <name val="Calibri"/>
      <family val="2"/>
      <scheme val="minor"/>
    </font>
    <font>
      <sz val="10"/>
      <color rgb="FF204629"/>
      <name val="Century Gothic"/>
      <family val="2"/>
      <scheme val="major"/>
    </font>
    <font>
      <sz val="10"/>
      <color rgb="FF204629"/>
      <name val="Calibri"/>
      <family val="2"/>
      <scheme val="minor"/>
    </font>
    <font>
      <b/>
      <sz val="10"/>
      <color rgb="FF204629"/>
      <name val="Calibri"/>
      <family val="2"/>
      <scheme val="minor"/>
    </font>
    <font>
      <b/>
      <sz val="10"/>
      <color rgb="FF204629"/>
      <name val="Century Gothic"/>
      <family val="2"/>
      <scheme val="major"/>
    </font>
    <font>
      <sz val="22"/>
      <color theme="0"/>
      <name val="Century Gothic (Headings)"/>
    </font>
    <font>
      <b/>
      <sz val="26"/>
      <color theme="0"/>
      <name val="Century Gothic (Headings)"/>
    </font>
    <font>
      <u/>
      <sz val="10"/>
      <color theme="10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4"/>
      <color rgb="FF204629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7CC26"/>
        <bgColor indexed="64"/>
      </patternFill>
    </fill>
    <fill>
      <patternFill patternType="solid">
        <fgColor rgb="FF619E6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rgb="FFF7CC26"/>
      </top>
      <bottom/>
      <diagonal/>
    </border>
    <border>
      <left style="thin">
        <color rgb="FFF7CC26"/>
      </left>
      <right/>
      <top style="thin">
        <color rgb="FFF7CC26"/>
      </top>
      <bottom/>
      <diagonal/>
    </border>
    <border>
      <left/>
      <right style="thin">
        <color rgb="FFF7CC26"/>
      </right>
      <top style="thin">
        <color rgb="FFF7CC26"/>
      </top>
      <bottom/>
      <diagonal/>
    </border>
    <border>
      <left style="thin">
        <color rgb="FFF7CC26"/>
      </left>
      <right/>
      <top/>
      <bottom style="thin">
        <color rgb="FFF7CC26"/>
      </bottom>
      <diagonal/>
    </border>
    <border>
      <left/>
      <right/>
      <top/>
      <bottom style="thin">
        <color rgb="FFF7CC26"/>
      </bottom>
      <diagonal/>
    </border>
    <border>
      <left/>
      <right style="thin">
        <color rgb="FFF7CC26"/>
      </right>
      <top/>
      <bottom style="thin">
        <color rgb="FFF7CC26"/>
      </bottom>
      <diagonal/>
    </border>
    <border>
      <left style="thin">
        <color rgb="FFF7CC26"/>
      </left>
      <right style="thin">
        <color rgb="FFF7CC26"/>
      </right>
      <top/>
      <bottom style="thin">
        <color rgb="FFF7CC26"/>
      </bottom>
      <diagonal/>
    </border>
    <border>
      <left style="thin">
        <color rgb="FFF7CC26"/>
      </left>
      <right/>
      <top style="thin">
        <color rgb="FFF7CC26"/>
      </top>
      <bottom style="thin">
        <color rgb="FFF7CC26"/>
      </bottom>
      <diagonal/>
    </border>
    <border>
      <left/>
      <right/>
      <top style="thin">
        <color rgb="FFF7CC26"/>
      </top>
      <bottom style="thin">
        <color rgb="FFF7CC26"/>
      </bottom>
      <diagonal/>
    </border>
    <border>
      <left/>
      <right style="thin">
        <color rgb="FFF7CC26"/>
      </right>
      <top style="thin">
        <color rgb="FFF7CC26"/>
      </top>
      <bottom style="thin">
        <color rgb="FFF7CC26"/>
      </bottom>
      <diagonal/>
    </border>
    <border>
      <left style="thin">
        <color rgb="FFF7CC26"/>
      </left>
      <right style="thin">
        <color rgb="FFF7CC26"/>
      </right>
      <top/>
      <bottom/>
      <diagonal/>
    </border>
    <border>
      <left/>
      <right/>
      <top style="thin">
        <color rgb="FFF7CC26"/>
      </top>
      <bottom style="double">
        <color rgb="FFF7CC26"/>
      </bottom>
      <diagonal/>
    </border>
    <border>
      <left style="thin">
        <color rgb="FFF7CC26"/>
      </left>
      <right/>
      <top style="thin">
        <color rgb="FFF7CC26"/>
      </top>
      <bottom style="double">
        <color rgb="FFF7CC26"/>
      </bottom>
      <diagonal/>
    </border>
    <border>
      <left/>
      <right style="thin">
        <color rgb="FFF7CC26"/>
      </right>
      <top style="thin">
        <color rgb="FFF7CC26"/>
      </top>
      <bottom style="double">
        <color rgb="FFF7CC26"/>
      </bottom>
      <diagonal/>
    </border>
    <border>
      <left style="thin">
        <color rgb="FFF7CC26"/>
      </left>
      <right style="thin">
        <color theme="0" tint="-0.34998626667073579"/>
      </right>
      <top style="thin">
        <color rgb="FFF7CC26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F7CC26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F7CC26"/>
      </right>
      <top style="thin">
        <color rgb="FFF7CC26"/>
      </top>
      <bottom style="thin">
        <color theme="0" tint="-0.34998626667073579"/>
      </bottom>
      <diagonal/>
    </border>
    <border>
      <left style="thin">
        <color rgb="FFF7CC26"/>
      </left>
      <right style="thin">
        <color theme="0" tint="-0.34998626667073579"/>
      </right>
      <top style="thin">
        <color theme="0" tint="-0.34998626667073579"/>
      </top>
      <bottom style="thin">
        <color rgb="FFF7CC2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F7CC26"/>
      </bottom>
      <diagonal/>
    </border>
    <border>
      <left style="thin">
        <color theme="0" tint="-0.34998626667073579"/>
      </left>
      <right style="thin">
        <color rgb="FFF7CC26"/>
      </right>
      <top style="thin">
        <color theme="0" tint="-0.34998626667073579"/>
      </top>
      <bottom style="thin">
        <color rgb="FFF7CC26"/>
      </bottom>
      <diagonal/>
    </border>
    <border>
      <left style="thin">
        <color rgb="FFF7CC26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F7CC26"/>
      </right>
      <top/>
      <bottom style="thin">
        <color theme="0" tint="-0.34998626667073579"/>
      </bottom>
      <diagonal/>
    </border>
    <border>
      <left style="thin">
        <color rgb="FFF7CC26"/>
      </left>
      <right style="thin">
        <color rgb="FFF7CC26"/>
      </right>
      <top style="thin">
        <color rgb="FFF7CC26"/>
      </top>
      <bottom style="thin">
        <color theme="0" tint="-0.34998626667073579"/>
      </bottom>
      <diagonal/>
    </border>
    <border>
      <left style="thin">
        <color rgb="FFF7CC26"/>
      </left>
      <right style="thin">
        <color rgb="FFF7CC26"/>
      </right>
      <top style="thin">
        <color theme="0" tint="-0.34998626667073579"/>
      </top>
      <bottom style="thin">
        <color rgb="FFF7CC26"/>
      </bottom>
      <diagonal/>
    </border>
    <border>
      <left/>
      <right/>
      <top/>
      <bottom style="medium">
        <color rgb="FFF7CC26"/>
      </bottom>
      <diagonal/>
    </border>
    <border>
      <left style="thin">
        <color rgb="FFF7CC26"/>
      </left>
      <right style="thin">
        <color rgb="FFF7CC26"/>
      </right>
      <top style="thin">
        <color rgb="FFF7CC26"/>
      </top>
      <bottom/>
      <diagonal/>
    </border>
  </borders>
  <cellStyleXfs count="5">
    <xf numFmtId="0" fontId="0" fillId="0" borderId="0"/>
    <xf numFmtId="0" fontId="4" fillId="0" borderId="2" applyNumberFormat="0" applyFill="0" applyAlignment="0" applyProtection="0"/>
    <xf numFmtId="0" fontId="2" fillId="0" borderId="3" applyNumberFormat="0" applyFill="0" applyBorder="0" applyAlignment="0" applyProtection="0"/>
    <xf numFmtId="0" fontId="3" fillId="0" borderId="4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5" xfId="0" applyBorder="1"/>
    <xf numFmtId="8" fontId="2" fillId="0" borderId="30" xfId="0" applyNumberFormat="1" applyFont="1" applyFill="1" applyBorder="1"/>
    <xf numFmtId="8" fontId="2" fillId="0" borderId="15" xfId="0" applyNumberFormat="1" applyFont="1" applyFill="1" applyBorder="1"/>
    <xf numFmtId="0" fontId="7" fillId="0" borderId="12" xfId="0" applyFont="1" applyFill="1" applyBorder="1"/>
    <xf numFmtId="164" fontId="7" fillId="0" borderId="13" xfId="0" applyNumberFormat="1" applyFont="1" applyFill="1" applyBorder="1"/>
    <xf numFmtId="164" fontId="7" fillId="0" borderId="14" xfId="0" applyNumberFormat="1" applyFont="1" applyFill="1" applyBorder="1"/>
    <xf numFmtId="0" fontId="7" fillId="0" borderId="8" xfId="0" applyFont="1" applyFill="1" applyBorder="1"/>
    <xf numFmtId="164" fontId="7" fillId="0" borderId="9" xfId="0" applyNumberFormat="1" applyFont="1" applyFill="1" applyBorder="1"/>
    <xf numFmtId="164" fontId="7" fillId="0" borderId="10" xfId="0" applyNumberFormat="1" applyFont="1" applyFill="1" applyBorder="1"/>
    <xf numFmtId="0" fontId="7" fillId="0" borderId="6" xfId="0" applyFont="1" applyFill="1" applyBorder="1"/>
    <xf numFmtId="164" fontId="7" fillId="0" borderId="5" xfId="0" applyNumberFormat="1" applyFont="1" applyFill="1" applyBorder="1"/>
    <xf numFmtId="164" fontId="7" fillId="0" borderId="7" xfId="0" applyNumberFormat="1" applyFont="1" applyFill="1" applyBorder="1"/>
    <xf numFmtId="0" fontId="7" fillId="0" borderId="17" xfId="0" applyFont="1" applyFill="1" applyBorder="1"/>
    <xf numFmtId="164" fontId="7" fillId="0" borderId="16" xfId="0" applyNumberFormat="1" applyFont="1" applyFill="1" applyBorder="1"/>
    <xf numFmtId="164" fontId="7" fillId="0" borderId="18" xfId="0" applyNumberFormat="1" applyFont="1" applyFill="1" applyBorder="1"/>
    <xf numFmtId="0" fontId="7" fillId="0" borderId="12" xfId="0" applyFont="1" applyBorder="1"/>
    <xf numFmtId="164" fontId="7" fillId="0" borderId="13" xfId="0" applyNumberFormat="1" applyFont="1" applyBorder="1"/>
    <xf numFmtId="164" fontId="7" fillId="0" borderId="14" xfId="0" applyNumberFormat="1" applyFont="1" applyBorder="1"/>
    <xf numFmtId="0" fontId="7" fillId="0" borderId="13" xfId="0" applyFont="1" applyBorder="1"/>
    <xf numFmtId="0" fontId="7" fillId="0" borderId="0" xfId="0" applyFont="1"/>
    <xf numFmtId="164" fontId="7" fillId="0" borderId="0" xfId="0" applyNumberFormat="1" applyFont="1"/>
    <xf numFmtId="164" fontId="7" fillId="0" borderId="10" xfId="0" applyNumberFormat="1" applyFont="1" applyBorder="1"/>
    <xf numFmtId="0" fontId="7" fillId="0" borderId="17" xfId="0" applyFont="1" applyBorder="1"/>
    <xf numFmtId="164" fontId="7" fillId="0" borderId="16" xfId="0" applyNumberFormat="1" applyFont="1" applyBorder="1"/>
    <xf numFmtId="164" fontId="7" fillId="0" borderId="18" xfId="0" applyNumberFormat="1" applyFont="1" applyBorder="1"/>
    <xf numFmtId="0" fontId="8" fillId="0" borderId="8" xfId="0" applyFont="1" applyBorder="1"/>
    <xf numFmtId="164" fontId="7" fillId="0" borderId="9" xfId="0" applyNumberFormat="1" applyFont="1" applyBorder="1"/>
    <xf numFmtId="164" fontId="8" fillId="0" borderId="10" xfId="0" applyNumberFormat="1" applyFont="1" applyBorder="1"/>
    <xf numFmtId="0" fontId="8" fillId="0" borderId="8" xfId="0" applyFont="1" applyFill="1" applyBorder="1"/>
    <xf numFmtId="164" fontId="8" fillId="0" borderId="10" xfId="0" applyNumberFormat="1" applyFont="1" applyFill="1" applyBorder="1"/>
    <xf numFmtId="0" fontId="7" fillId="0" borderId="8" xfId="0" applyFont="1" applyBorder="1"/>
    <xf numFmtId="8" fontId="9" fillId="2" borderId="11" xfId="0" applyNumberFormat="1" applyFont="1" applyFill="1" applyBorder="1"/>
    <xf numFmtId="0" fontId="13" fillId="0" borderId="0" xfId="0" applyFont="1" applyAlignment="1">
      <alignment horizontal="center" vertical="center"/>
    </xf>
    <xf numFmtId="0" fontId="0" fillId="0" borderId="0" xfId="0" applyAlignment="1"/>
    <xf numFmtId="0" fontId="5" fillId="4" borderId="0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2" xfId="0" applyFont="1" applyFill="1" applyBorder="1"/>
    <xf numFmtId="0" fontId="0" fillId="4" borderId="13" xfId="0" applyFont="1" applyFill="1" applyBorder="1"/>
    <xf numFmtId="0" fontId="0" fillId="4" borderId="14" xfId="0" applyFont="1" applyFill="1" applyBorder="1"/>
    <xf numFmtId="0" fontId="0" fillId="0" borderId="0" xfId="0" applyAlignment="1">
      <alignment horizontal="center"/>
    </xf>
    <xf numFmtId="8" fontId="9" fillId="2" borderId="27" xfId="0" applyNumberFormat="1" applyFont="1" applyFill="1" applyBorder="1" applyAlignment="1">
      <alignment vertical="center"/>
    </xf>
    <xf numFmtId="8" fontId="9" fillId="2" borderId="28" xfId="0" applyNumberFormat="1" applyFont="1" applyFill="1" applyBorder="1" applyAlignment="1">
      <alignment vertical="center"/>
    </xf>
    <xf numFmtId="0" fontId="9" fillId="0" borderId="19" xfId="3" applyFont="1" applyBorder="1" applyAlignment="1">
      <alignment horizontal="left" vertical="center"/>
    </xf>
    <xf numFmtId="0" fontId="9" fillId="0" borderId="20" xfId="3" applyFont="1" applyBorder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9" fillId="0" borderId="22" xfId="3" applyFont="1" applyBorder="1" applyAlignment="1">
      <alignment horizontal="left" vertical="center"/>
    </xf>
    <xf numFmtId="0" fontId="9" fillId="0" borderId="23" xfId="3" applyFont="1" applyBorder="1" applyAlignment="1">
      <alignment horizontal="left" vertical="center"/>
    </xf>
    <xf numFmtId="0" fontId="9" fillId="0" borderId="24" xfId="3" applyFont="1" applyBorder="1" applyAlignment="1">
      <alignment horizontal="left" vertical="center"/>
    </xf>
    <xf numFmtId="0" fontId="9" fillId="0" borderId="25" xfId="3" applyFont="1" applyBorder="1" applyAlignment="1">
      <alignment horizontal="left" vertical="center"/>
    </xf>
    <xf numFmtId="0" fontId="9" fillId="0" borderId="1" xfId="3" applyFont="1" applyBorder="1" applyAlignment="1">
      <alignment horizontal="left" vertical="center"/>
    </xf>
    <xf numFmtId="0" fontId="9" fillId="0" borderId="26" xfId="3" applyFont="1" applyBorder="1" applyAlignment="1">
      <alignment horizontal="left" vertical="center"/>
    </xf>
    <xf numFmtId="0" fontId="11" fillId="3" borderId="29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6" fillId="0" borderId="12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30" xfId="2" applyFont="1" applyBorder="1" applyAlignment="1">
      <alignment vertical="center" wrapText="1"/>
    </xf>
    <xf numFmtId="0" fontId="6" fillId="0" borderId="15" xfId="2" applyFont="1" applyBorder="1" applyAlignment="1">
      <alignment vertical="center" wrapText="1"/>
    </xf>
    <xf numFmtId="0" fontId="6" fillId="0" borderId="11" xfId="2" applyFont="1" applyBorder="1" applyAlignment="1">
      <alignment vertical="center" wrapText="1"/>
    </xf>
    <xf numFmtId="0" fontId="6" fillId="0" borderId="19" xfId="2" applyFont="1" applyBorder="1" applyAlignment="1">
      <alignment horizontal="left" vertical="center" wrapText="1"/>
    </xf>
    <xf numFmtId="0" fontId="6" fillId="0" borderId="20" xfId="2" applyFont="1" applyBorder="1" applyAlignment="1">
      <alignment horizontal="left" vertical="center"/>
    </xf>
    <xf numFmtId="0" fontId="6" fillId="0" borderId="21" xfId="2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/>
    </xf>
    <xf numFmtId="0" fontId="5" fillId="3" borderId="0" xfId="0" applyFon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2" xfId="0" applyFont="1" applyFill="1" applyBorder="1"/>
    <xf numFmtId="0" fontId="0" fillId="3" borderId="13" xfId="0" applyFont="1" applyFill="1" applyBorder="1"/>
    <xf numFmtId="0" fontId="0" fillId="3" borderId="14" xfId="0" applyFont="1" applyFill="1" applyBorder="1"/>
    <xf numFmtId="0" fontId="1" fillId="4" borderId="0" xfId="0" applyFont="1" applyFill="1"/>
    <xf numFmtId="0" fontId="0" fillId="4" borderId="0" xfId="0" applyFill="1"/>
    <xf numFmtId="0" fontId="13" fillId="4" borderId="0" xfId="0" applyFont="1" applyFill="1" applyAlignment="1">
      <alignment horizontal="center" vertical="center"/>
    </xf>
    <xf numFmtId="0" fontId="0" fillId="4" borderId="0" xfId="0" applyFill="1" applyAlignment="1"/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yperlink" xfId="4" builtinId="8"/>
    <cellStyle name="Normal" xfId="0" builtinId="0" customBuiltin="1"/>
  </cellStyles>
  <dxfs count="310">
    <dxf>
      <fill>
        <patternFill patternType="solid">
          <fgColor indexed="64"/>
          <bgColor rgb="FFF7CC26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7CC26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7CC26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7CC26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7CC26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7CC26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7CC26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7CC26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7CC26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7CC26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7CC26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F7CC26"/>
        </patternFill>
      </fill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border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border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border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border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border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  <border diagonalUp="0" diagonalDown="0" outline="0">
        <left/>
        <right style="thin">
          <color rgb="FFF7CC26"/>
        </right>
        <top/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  <border diagonalUp="0" diagonalDown="0" outline="0">
        <left/>
        <right/>
        <top/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  <border diagonalUp="0" diagonalDown="0" outline="0">
        <left/>
        <right/>
        <top/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border diagonalUp="0" diagonalDown="0" outline="0">
        <left style="thin">
          <color rgb="FFF7CC26"/>
        </left>
        <right/>
        <top/>
        <bottom style="thin">
          <color rgb="FFF7CC26"/>
        </bottom>
      </border>
    </dxf>
    <dxf>
      <border>
        <top style="thin">
          <color rgb="FFF7CC26"/>
        </top>
      </border>
    </dxf>
    <dxf>
      <border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  <border diagonalUp="0" diagonalDown="0" outline="0">
        <left/>
        <right style="thin">
          <color rgb="FFF7CC26"/>
        </right>
        <top/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  <border diagonalUp="0" diagonalDown="0" outline="0">
        <left/>
        <right/>
        <top/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  <border diagonalUp="0" diagonalDown="0" outline="0">
        <left/>
        <right/>
        <top/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border diagonalUp="0" diagonalDown="0" outline="0">
        <left style="thin">
          <color rgb="FFF7CC26"/>
        </left>
        <right/>
        <top/>
        <bottom style="thin">
          <color rgb="FFF7CC26"/>
        </bottom>
      </border>
    </dxf>
    <dxf>
      <border>
        <top style="thin">
          <color rgb="FFF7CC26"/>
        </top>
      </border>
    </dxf>
    <dxf>
      <border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border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  <border diagonalUp="0" diagonalDown="0" outline="0">
        <left/>
        <right style="thin">
          <color rgb="FFF7CC26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b val="0"/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b val="0"/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b val="0"/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border diagonalUp="0" diagonalDown="0" outline="0">
        <left style="thin">
          <color rgb="FFF7CC26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border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border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b/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border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/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bottom style="thin">
          <color rgb="FFF7CC26"/>
        </bottom>
      </border>
    </dxf>
    <dxf>
      <fill>
        <patternFill patternType="solid">
          <fgColor indexed="64"/>
          <bgColor rgb="FF619E63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bottom style="thin">
          <color rgb="FFF7CC26"/>
        </bottom>
      </border>
    </dxf>
    <dxf>
      <fill>
        <patternFill patternType="solid">
          <fgColor indexed="64"/>
          <bgColor rgb="FF619E63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bottom style="thin">
          <color rgb="FFF7CC26"/>
        </bottom>
      </border>
    </dxf>
    <dxf>
      <fill>
        <patternFill patternType="solid">
          <fgColor indexed="64"/>
          <bgColor rgb="FF619E63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bottom style="thin">
          <color rgb="FFF7CC26"/>
        </bottom>
      </border>
    </dxf>
    <dxf>
      <fill>
        <patternFill patternType="solid">
          <fgColor indexed="64"/>
          <bgColor rgb="FF619E63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bottom style="thin">
          <color rgb="FFF7CC26"/>
        </bottom>
      </border>
    </dxf>
    <dxf>
      <fill>
        <patternFill patternType="solid">
          <fgColor indexed="64"/>
          <bgColor rgb="FF619E63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  <border diagonalUp="0" diagonalDown="0" outline="0">
        <left/>
        <right style="thin">
          <color rgb="FFF7CC26"/>
        </right>
        <top/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  <border diagonalUp="0" diagonalDown="0" outline="0">
        <left/>
        <right/>
        <top/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  <border diagonalUp="0" diagonalDown="0" outline="0">
        <left/>
        <right/>
        <top/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border diagonalUp="0" diagonalDown="0" outline="0">
        <left style="thin">
          <color rgb="FFF7CC26"/>
        </left>
        <right/>
        <top/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bottom style="thin">
          <color rgb="FFF7CC26"/>
        </bottom>
      </border>
    </dxf>
    <dxf>
      <fill>
        <patternFill patternType="solid">
          <fgColor indexed="64"/>
          <bgColor rgb="FF619E63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  <border diagonalUp="0" diagonalDown="0" outline="0">
        <left/>
        <right style="thin">
          <color rgb="FFF7CC26"/>
        </right>
        <top/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  <border diagonalUp="0" diagonalDown="0" outline="0">
        <left/>
        <right/>
        <top/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  <border diagonalUp="0" diagonalDown="0" outline="0">
        <left/>
        <right/>
        <top/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border diagonalUp="0" diagonalDown="0" outline="0">
        <left style="thin">
          <color rgb="FFF7CC26"/>
        </left>
        <right/>
        <top/>
        <bottom style="thin">
          <color rgb="FFF7CC26"/>
        </bottom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bottom style="thin">
          <color rgb="FFF7CC26"/>
        </bottom>
      </border>
    </dxf>
    <dxf>
      <fill>
        <patternFill patternType="solid">
          <fgColor indexed="64"/>
          <bgColor rgb="FF619E63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bottom style="thin">
          <color rgb="FFF7CC26"/>
        </bottom>
      </border>
    </dxf>
    <dxf>
      <fill>
        <patternFill patternType="solid">
          <fgColor indexed="64"/>
          <bgColor rgb="FF619E63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b val="0"/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  <border diagonalUp="0" diagonalDown="0" outline="0">
        <left/>
        <right style="thin">
          <color rgb="FFF7CC26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b val="0"/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b val="0"/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border diagonalUp="0" diagonalDown="0" outline="0">
        <left style="thin">
          <color rgb="FFF7CC26"/>
        </left>
        <right/>
        <top/>
        <bottom/>
      </border>
    </dxf>
    <dxf>
      <border>
        <top style="thin">
          <color rgb="FFF7CC26"/>
        </top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bottom style="thin">
          <color rgb="FFF7CC26"/>
        </bottom>
      </border>
    </dxf>
    <dxf>
      <fill>
        <patternFill patternType="solid">
          <fgColor indexed="64"/>
          <bgColor rgb="FF619E63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bottom style="thin">
          <color rgb="FFF7CC26"/>
        </bottom>
      </border>
    </dxf>
    <dxf>
      <fill>
        <patternFill patternType="solid">
          <fgColor indexed="64"/>
          <bgColor rgb="FF619E63"/>
        </patternFill>
      </fill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numFmt numFmtId="164" formatCode="&quot;$&quot;#,##0.00"/>
    </dxf>
    <dxf>
      <font>
        <b/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top style="thin">
          <color rgb="FFF7CC26"/>
        </top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border>
        <bottom style="thin">
          <color rgb="FFF7CC26"/>
        </bottom>
      </border>
    </dxf>
    <dxf>
      <fill>
        <patternFill patternType="solid">
          <fgColor indexed="64"/>
          <bgColor rgb="FF619E63"/>
        </patternFill>
      </fill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  <border diagonalUp="0" diagonalDown="0" outline="0">
        <left style="thin">
          <color indexed="64"/>
        </left>
        <right/>
        <top/>
        <bottom/>
      </border>
    </dxf>
    <dxf>
      <border>
        <top style="thin">
          <color rgb="FFF7CC26"/>
        </top>
      </border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20462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619E63"/>
        </patternFill>
      </fill>
    </dxf>
  </dxfs>
  <tableStyles count="0" defaultTableStyle="TableStyleLight9" defaultPivotStyle="PivotStyleLight16"/>
  <colors>
    <mruColors>
      <color rgb="FF619E63"/>
      <color rgb="FFF7CC26"/>
      <color rgb="FF204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B6FEAD1-767A-B141-B5D0-0E44B8FD0EC8}" name="tblHousing14" displayName="tblHousing14" ref="B12:E23" totalsRowCount="1" headerRowDxfId="11" dataDxfId="154" totalsRowDxfId="153" totalsRowBorderDxfId="152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5ABCA48C-9D8C-204C-A840-ED39CB238438}" name="HOUSING" totalsRowLabel="Subtotal" dataDxfId="150" totalsRowDxfId="151"/>
    <tableColumn id="2" xr3:uid="{267831C2-F029-EA4C-8DD7-9FEE26DB0985}" name="Projected Cost" dataDxfId="148" totalsRowDxfId="149"/>
    <tableColumn id="3" xr3:uid="{DEEBC309-E866-7442-9E66-69ED69C29A72}" name="Actual Cost" dataDxfId="146" totalsRowDxfId="147"/>
    <tableColumn id="4" xr3:uid="{356C8561-5043-E745-BA81-A2605CEE2A5C}" name="Difference" totalsRowFunction="sum" dataDxfId="144" totalsRowDxfId="145">
      <calculatedColumnFormula>tblHousing14[[#This Row],[Projected Cost]]-tblHousing14[[#This Row],[Actual Cost]]</calculatedColumnFormula>
    </tableColumn>
  </tableColumns>
  <tableStyleInfo showFirstColumn="0" showLastColumn="1" showRowStripes="0" showColumnStripes="0"/>
  <extLst>
    <ext xmlns:x14="http://schemas.microsoft.com/office/spreadsheetml/2009/9/main" uri="{504A1905-F514-4f6f-8877-14C23A59335A}">
      <x14:table altText="Housing table" altTextSummary="Enter projected and actual monthly budget items for housing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B9CB157-1361-094B-9769-D9412CBBA4DE}" name="tblEntertainment15" displayName="tblEntertainment15" ref="G12:J22" totalsRowCount="1" headerRowDxfId="10" dataDxfId="143" totalsRowDxfId="142" headerRowBorderDxfId="141" totalsRowBorderDxfId="140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41D00357-8793-D340-8775-D3377F334BF9}" name="ENTERTAINMENT" totalsRowLabel="Subtotal" dataDxfId="138" totalsRowDxfId="139"/>
    <tableColumn id="2" xr3:uid="{541C58A6-F760-8847-AF78-B2FEA5FA43CC}" name="Projected Cost" dataDxfId="136" totalsRowDxfId="137"/>
    <tableColumn id="3" xr3:uid="{84CAA7D5-6C7C-FE48-8E57-0862D8B3AFA2}" name="Actual Cost" dataDxfId="134" totalsRowDxfId="135"/>
    <tableColumn id="4" xr3:uid="{C2780C8E-9A2B-7142-93B3-96090A18372D}" name="Difference" totalsRowFunction="sum" dataDxfId="132" totalsRowDxfId="133">
      <calculatedColumnFormula>tblEntertainment15[[#This Row],[Projected Cost]]-tblEntertainment15[[#This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Entertainment table" altTextSummary="Enter projected and actual monthly budget items for entertainment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7E91D1D-BAAF-064C-AC7E-812AEA69262E}" name="tblLoans16" displayName="tblLoans16" ref="G24:J31" totalsRowCount="1" headerRowDxfId="9" dataDxfId="131" totalsRowDxfId="130" headerRowBorderDxfId="129" totalsRowBorderDxfId="128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249EF6C6-CC86-0742-8C1E-D6CD18F93152}" name="LOANS" totalsRowLabel="Subtotal" dataDxfId="126" totalsRowDxfId="127"/>
    <tableColumn id="2" xr3:uid="{3E406FA9-FBBA-4842-9754-33EEF25A9330}" name="Projected Cost" dataDxfId="124" totalsRowDxfId="125"/>
    <tableColumn id="3" xr3:uid="{20B9E281-269D-7F43-9B96-AC8E7E2C6323}" name="Actual Cost" dataDxfId="122" totalsRowDxfId="123"/>
    <tableColumn id="4" xr3:uid="{EC7EF4AB-74A8-F04D-A122-8FD579DB742B}" name="Difference" totalsRowFunction="sum" dataDxfId="120" totalsRowDxfId="121">
      <calculatedColumnFormula>tblLoans16[[#This Row],[Projected Cost]]-tblLoans16[[#This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Loans table" altTextSummary="Enter projected and actual monthly budget items for loan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7DFEF21-4B4C-414E-A967-6A98ADABE61C}" name="tblTransportation17" displayName="tblTransportation17" ref="B25:E33" totalsRowCount="1" headerRowDxfId="8" dataDxfId="119" totalsRowDxfId="118" headerRowBorderDxfId="117" totalsRowBorderDxfId="116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89616D4-44BA-E947-B9F6-888118FDC07F}" name="TRANSPORTATION" totalsRowLabel="Subtotal" dataDxfId="114" totalsRowDxfId="115"/>
    <tableColumn id="2" xr3:uid="{4D822266-F66F-D246-A34D-F4CFC32D6E85}" name="Projected Cost" dataDxfId="112" totalsRowDxfId="113"/>
    <tableColumn id="3" xr3:uid="{DF2BA24F-55BE-F144-93BD-3E65DC70D19C}" name="Actual Cost" dataDxfId="110" totalsRowDxfId="111"/>
    <tableColumn id="4" xr3:uid="{6866A24F-214B-E049-81D4-240F29C38A5B}" name="Difference" totalsRowFunction="sum" dataDxfId="108" totalsRowDxfId="109">
      <calculatedColumnFormula>tblTransportation17[[#This Row],[Projected Cost]]-tblTransportation17[[#This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Transportation table" altTextSummary="Enter projected and actual monthly budget items for transportation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DA5CAE7-B151-0341-8A71-5F3B9FD6E8F6}" name="tblInsurance18" displayName="tblInsurance18" ref="B35:E40" totalsRowCount="1" headerRowDxfId="7" dataDxfId="107" totalsRowDxfId="106" headerRowBorderDxfId="105" totalsRowBorderDxfId="104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3E4C550E-0E5C-BB42-AE0E-40A64177FAF7}" name="INSURANCE" totalsRowLabel="Subtotal" dataDxfId="102" totalsRowDxfId="103"/>
    <tableColumn id="2" xr3:uid="{84EDFCF1-5874-094F-A954-B060FB2DB8A3}" name="Projected Cost" dataDxfId="100" totalsRowDxfId="101"/>
    <tableColumn id="3" xr3:uid="{6279A11D-E061-EB4F-B56E-13AEA0B956A3}" name="Actual Cost" dataDxfId="98" totalsRowDxfId="99"/>
    <tableColumn id="4" xr3:uid="{03D62D99-0BD7-F54D-8C97-AA3663CF45D7}" name="Difference" totalsRowFunction="sum" dataDxfId="96" totalsRowDxfId="97">
      <calculatedColumnFormula>tblInsurance18[[#This Row],[Projected Cost]]-tblInsurance18[[#This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Insurance table" altTextSummary="Enter projected and actual monthly budget items for insurance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87C8733-0141-864D-87D1-860FA680361C}" name="tblTaxes19" displayName="tblTaxes19" ref="G33:J37" totalsRowCount="1" headerRowDxfId="6" dataDxfId="95" totalsRowDxfId="94" headerRowBorderDxfId="93" totalsRowBorderDxfId="92" headerRowCellStyle="Normal">
  <autoFilter ref="G33:J36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67BDEC7F-77B2-4341-8E4A-4D0FBAAB37F3}" name="TAXES" totalsRowLabel="Subtotal" dataDxfId="90" totalsRowDxfId="91"/>
    <tableColumn id="2" xr3:uid="{E5274C1C-A48A-DA4B-9C3B-585C01A5A05C}" name="Projected Cost" dataDxfId="88" totalsRowDxfId="89"/>
    <tableColumn id="3" xr3:uid="{FCF29C28-99F8-0A4F-98CB-E9AB06CFBF2C}" name="Actual Cost" dataDxfId="86" totalsRowDxfId="87"/>
    <tableColumn id="4" xr3:uid="{D5C817A4-EF4A-854A-9CC0-7CAAC06F5E3A}" name="Difference" totalsRowFunction="sum" dataDxfId="84" totalsRowDxfId="85">
      <calculatedColumnFormula>tblTaxes19[[#This Row],[Projected Cost]]-tblTaxes19[[#This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Taxes table" altTextSummary="Enter projected and actual monthly budget items for taxe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1E02250-8E67-A94D-9B69-40C7A3B5B46B}" name="tblSavings20" displayName="tblSavings20" ref="G39:J43" totalsRowCount="1" headerRowDxfId="5" dataDxfId="83" totalsRowDxfId="82" headerRowBorderDxfId="81" totalsRowBorderDxfId="80" headerRowCellStyle="Normal">
  <autoFilter ref="G39:J42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53B4F75B-A422-6D48-BCF9-0B91ACF7E6B2}" name="SAVINGS OR INVESTMENTS" totalsRowLabel="Subtotal" dataDxfId="78" totalsRowDxfId="79"/>
    <tableColumn id="2" xr3:uid="{D62D9384-65B5-9B45-A6D9-81BA176A69C5}" name="Projected Cost" dataDxfId="76" totalsRowDxfId="77"/>
    <tableColumn id="3" xr3:uid="{FC177E0B-B8FD-E14F-B626-3740750360F6}" name="Actual Cost" dataDxfId="74" totalsRowDxfId="75"/>
    <tableColumn id="4" xr3:uid="{07BD6037-42AB-014C-B268-FB7A5DB51486}" name="Difference" totalsRowFunction="sum" dataDxfId="72" totalsRowDxfId="73">
      <calculatedColumnFormula>tblSavings20[[#This Row],[Projected Cost]]-tblSavings20[[#This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Savings or investments table" altTextSummary="Enter projected and actual monthly budget items for savings or investment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334B498-8CF1-9B4B-9FC3-902C117305BD}" name="tblFood21" displayName="tblFood21" ref="B42:E46" totalsRowCount="1" headerRowDxfId="4" dataDxfId="71" totalsRowDxfId="70" headerRowBorderDxfId="69" totalsRowBorderDxfId="68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A467FD62-B271-C24D-82B0-2BCEA80548DF}" name="FOOD" totalsRowLabel="Subtotal" dataDxfId="66" totalsRowDxfId="67"/>
    <tableColumn id="2" xr3:uid="{8DC82781-7C7D-8548-BC6A-69654A2706FC}" name="Projected Cost" dataDxfId="64" totalsRowDxfId="65"/>
    <tableColumn id="3" xr3:uid="{EAC7CCC7-98CB-E64D-8B97-3697BE1AF0C9}" name="Actual Cost" dataDxfId="62" totalsRowDxfId="63"/>
    <tableColumn id="4" xr3:uid="{B42F6F2E-E153-3844-8FB4-9E71A4B4C4EE}" name="Difference" totalsRowFunction="sum" dataDxfId="60" totalsRowDxfId="61">
      <calculatedColumnFormula>tblFood21[[#This Row],[Projected Cost]]-tblFood21[[#This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Food table" altTextSummary="Enter projected and actual monthly budget items for food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2E6D2A1-9667-E541-A157-DE786E1A893A}" name="tblGifts22" displayName="tblGifts22" ref="G45:J49" totalsRowCount="1" headerRowDxfId="2" dataDxfId="59" totalsRowDxfId="58" headerRowBorderDxfId="57" totalsRowBorderDxfId="56" headerRowCellStyle="Normal">
  <autoFilter ref="G45:J4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B1A94524-879A-6A4D-B9D5-36922192AC06}" name="GIFTS AND DONATIONS" totalsRowLabel="Subtotal" dataDxfId="54" totalsRowDxfId="55"/>
    <tableColumn id="2" xr3:uid="{04782D02-36B3-0E47-AECC-EC652ACF731F}" name="Projected Cost" dataDxfId="52" totalsRowDxfId="53"/>
    <tableColumn id="3" xr3:uid="{9C5E0FD8-779B-7E4F-8A0C-20BA5745C607}" name="Actual Cost" dataDxfId="50" totalsRowDxfId="51"/>
    <tableColumn id="4" xr3:uid="{5D2BDF5F-3E4E-464F-A271-CDFB8FE1B6DA}" name="Difference" totalsRowFunction="sum" dataDxfId="48" totalsRowDxfId="49">
      <calculatedColumnFormula>tblGifts22[[#This Row],[Projected Cost]]-tblGifts22[[#This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Gifts and donations table" altTextSummary="Enter projected and actual monthly budget items for gifts and donations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132363E-2DE8-AE43-B2B2-B407E40EC75E}" name="tblPets23" displayName="tblPets23" ref="B48:E54" totalsRowCount="1" headerRowDxfId="3" dataDxfId="47" totalsRowDxfId="46" headerRowBorderDxfId="45" totalsRowBorderDxfId="44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3D9A4472-E6B9-F743-A833-B63DB024A744}" name="PETS" totalsRowLabel="Subtotal" dataDxfId="42" totalsRowDxfId="43"/>
    <tableColumn id="2" xr3:uid="{8200D0CE-75B6-AA44-B919-D8CDCD44D513}" name="Projected Cost" dataDxfId="40" totalsRowDxfId="41"/>
    <tableColumn id="3" xr3:uid="{BCC1236A-2530-B14D-AD8C-532EFED1E3F6}" name="Actual Cost" dataDxfId="38" totalsRowDxfId="39"/>
    <tableColumn id="4" xr3:uid="{D9D0849B-938E-B14E-9381-F3DDC551D587}" name="Difference" totalsRowFunction="sum" dataDxfId="36" totalsRowDxfId="37">
      <calculatedColumnFormula>tblPets23[[#This Row],[Projected Cost]]-tblPets23[[#This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Pets table" altTextSummary="Enter projected and actual monthly budget items for pets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8FAF822-4301-B94F-9555-17774C7057CC}" name="tblLegal24" displayName="tblLegal24" ref="G51:J56" totalsRowCount="1" headerRowDxfId="0" dataDxfId="35" totalsRowDxfId="34" headerRowBorderDxfId="33" totalsRowBorderDxfId="32" headerRowCellStyle="Normal">
  <autoFilter ref="G51:J55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A1E53980-B647-FB42-AA23-CA55EC32396F}" name="LEGAL" totalsRowLabel="Subtotal" dataDxfId="30" totalsRowDxfId="31"/>
    <tableColumn id="2" xr3:uid="{05472F9E-C082-624E-A4F8-FCE88F2CC1E2}" name="Projected Cost" dataDxfId="28" totalsRowDxfId="29"/>
    <tableColumn id="3" xr3:uid="{51F8D3C4-4B47-9842-8D76-D8F9D7275A44}" name="Actual Cost" dataDxfId="26" totalsRowDxfId="27"/>
    <tableColumn id="4" xr3:uid="{14ACE4AE-A12F-E049-A8E6-16B45A528366}" name="Difference" totalsRowFunction="sum" dataDxfId="24" totalsRowDxfId="25">
      <calculatedColumnFormula>tblLegal24[[#This Row],[Projected Cost]]-tblLegal24[[#This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Legal table" altTextSummary="Enter projected and actual monthly budget items for legal reasons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BA552C8-90D5-5B4E-BB31-7F25AE12CCD9}" name="tblPersonalCare25" displayName="tblPersonalCare25" ref="B56:E64" totalsRowCount="1" headerRowDxfId="1" dataDxfId="23" totalsRowDxfId="22" headerRowBorderDxfId="21" totalsRowBorderDxfId="20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986F2276-0CB0-8448-9A9B-63EFDE68F822}" name="PERSONAL CARE" totalsRowLabel="Subtotal" dataDxfId="18" totalsRowDxfId="19"/>
    <tableColumn id="2" xr3:uid="{168403F1-7833-434D-8D2F-F481311591D2}" name="Projected Cost" dataDxfId="16" totalsRowDxfId="17"/>
    <tableColumn id="3" xr3:uid="{C252FBD1-A0D8-704B-AECF-96490E65B1C7}" name="Actual Cost" dataDxfId="14" totalsRowDxfId="15"/>
    <tableColumn id="4" xr3:uid="{C8940448-9C08-5A44-8DF0-D64952876D89}" name="Difference" totalsRowFunction="sum" dataDxfId="12" totalsRowDxfId="13">
      <calculatedColumnFormula>tblPersonalCare25[[#This Row],[Projected Cost]]-tblPersonalCare25[[#This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Personal care table" altTextSummary="Enter projected and actual monthly budget items for personal care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Housing" displayName="tblHousing" ref="B11:E22" totalsRowCount="1" headerRowDxfId="309" dataDxfId="308" totalsRowDxfId="307" totalsRowBorderDxfId="306">
  <autoFilter ref="B11:E21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 dataDxfId="305" totalsRowDxfId="304"/>
    <tableColumn id="2" xr3:uid="{00000000-0010-0000-0000-000002000000}" name="Projected Cost" dataDxfId="303" totalsRowDxfId="302"/>
    <tableColumn id="3" xr3:uid="{00000000-0010-0000-0000-000003000000}" name="Actual Cost" dataDxfId="301" totalsRowDxfId="300"/>
    <tableColumn id="4" xr3:uid="{00000000-0010-0000-0000-000004000000}" name="Difference" totalsRowFunction="sum" dataDxfId="299" totalsRowDxfId="298">
      <calculatedColumnFormula>tblHousing[[#This Row],[Projected Cost]]-tblHousing[[#This Row],[Actual Cost]]</calculatedColumnFormula>
    </tableColumn>
  </tableColumns>
  <tableStyleInfo showFirstColumn="0" showLastColumn="1" showRowStripes="0" showColumnStripes="0"/>
  <extLst>
    <ext xmlns:x14="http://schemas.microsoft.com/office/spreadsheetml/2009/9/main" uri="{504A1905-F514-4f6f-8877-14C23A59335A}">
      <x14:table altText="Housing table" altTextSummary="Enter projected and actual monthly budget items for housing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Entertainment" displayName="tblEntertainment" ref="G11:J21" totalsRowCount="1" headerRowDxfId="297" dataDxfId="295" totalsRowDxfId="294" headerRowBorderDxfId="296" totalsRowBorderDxfId="293" headerRowCellStyle="Normal">
  <autoFilter ref="G11:J20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 dataDxfId="292" totalsRowDxfId="291"/>
    <tableColumn id="2" xr3:uid="{00000000-0010-0000-0100-000002000000}" name="Projected Cost" dataDxfId="290" totalsRowDxfId="289"/>
    <tableColumn id="3" xr3:uid="{00000000-0010-0000-0100-000003000000}" name="Actual Cost" dataDxfId="288" totalsRowDxfId="287"/>
    <tableColumn id="4" xr3:uid="{00000000-0010-0000-0100-000004000000}" name="Difference" totalsRowFunction="sum" dataDxfId="286" totalsRowDxfId="285">
      <calculatedColumnFormula>tblEntertainment[[#This Row],[Projected Cost]]-tblEntertainment[[#This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Entertainment table" altTextSummary="Enter projected and actual monthly budget items for entertainment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Loans" displayName="tblLoans" ref="G23:J30" totalsRowCount="1" headerRowDxfId="284" dataDxfId="282" totalsRowDxfId="281" headerRowBorderDxfId="283" totalsRowBorderDxfId="280">
  <autoFilter ref="G23:J29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 dataDxfId="279" totalsRowDxfId="278"/>
    <tableColumn id="2" xr3:uid="{00000000-0010-0000-0200-000002000000}" name="Projected Cost" dataDxfId="277" totalsRowDxfId="276"/>
    <tableColumn id="3" xr3:uid="{00000000-0010-0000-0200-000003000000}" name="Actual Cost" dataDxfId="275" totalsRowDxfId="274"/>
    <tableColumn id="4" xr3:uid="{00000000-0010-0000-0200-000004000000}" name="Difference" totalsRowFunction="sum" dataDxfId="273" totalsRowDxfId="272">
      <calculatedColumnFormula>tblLoans[[#This Row],[Projected Cost]]-tblLoans[[#This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Loans table" altTextSummary="Enter projected and actual monthly budget items for loans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Transportation" displayName="tblTransportation" ref="B24:E32" totalsRowCount="1" headerRowDxfId="271" dataDxfId="269" totalsRowDxfId="268" headerRowBorderDxfId="270" totalsRowBorderDxfId="267" headerRowCellStyle="Normal">
  <autoFilter ref="B24:E3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 dataDxfId="266" totalsRowDxfId="265"/>
    <tableColumn id="2" xr3:uid="{00000000-0010-0000-0300-000002000000}" name="Projected Cost" dataDxfId="264" totalsRowDxfId="263"/>
    <tableColumn id="3" xr3:uid="{00000000-0010-0000-0300-000003000000}" name="Actual Cost" dataDxfId="262" totalsRowDxfId="261"/>
    <tableColumn id="4" xr3:uid="{00000000-0010-0000-0300-000004000000}" name="Difference" totalsRowFunction="sum" dataDxfId="260" totalsRowDxfId="259">
      <calculatedColumnFormula>tblTransportation[[#This Row],[Projected Cost]]-tblTransportation[[#This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Transportation table" altTextSummary="Enter projected and actual monthly budget items for transportation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blInsurance" displayName="tblInsurance" ref="B34:E39" totalsRowCount="1" headerRowDxfId="258" dataDxfId="256" totalsRowDxfId="255" headerRowBorderDxfId="257" totalsRowBorderDxfId="254" headerRowCellStyle="Normal">
  <autoFilter ref="B34:E38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 dataDxfId="253" totalsRowDxfId="252"/>
    <tableColumn id="2" xr3:uid="{00000000-0010-0000-0400-000002000000}" name="Projected Cost" dataDxfId="251" totalsRowDxfId="250"/>
    <tableColumn id="3" xr3:uid="{00000000-0010-0000-0400-000003000000}" name="Actual Cost" dataDxfId="249" totalsRowDxfId="248"/>
    <tableColumn id="4" xr3:uid="{00000000-0010-0000-0400-000004000000}" name="Difference" totalsRowFunction="sum" dataDxfId="247" totalsRowDxfId="246">
      <calculatedColumnFormula>tblInsurance[[#This Row],[Projected Cost]]-tblInsurance[[#This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Insurance table" altTextSummary="Enter projected and actual monthly budget items for insurance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blTaxes" displayName="tblTaxes" ref="G32:J36" totalsRowCount="1" headerRowDxfId="245" dataDxfId="243" totalsRowDxfId="242" headerRowBorderDxfId="244" totalsRowBorderDxfId="241" headerRowCellStyle="Normal">
  <autoFilter ref="G32:J35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Subtotal" dataDxfId="240" totalsRowDxfId="239"/>
    <tableColumn id="2" xr3:uid="{00000000-0010-0000-0500-000002000000}" name="Projected Cost" dataDxfId="238" totalsRowDxfId="237"/>
    <tableColumn id="3" xr3:uid="{00000000-0010-0000-0500-000003000000}" name="Actual Cost" dataDxfId="236" totalsRowDxfId="235"/>
    <tableColumn id="4" xr3:uid="{00000000-0010-0000-0500-000004000000}" name="Difference" totalsRowFunction="sum" dataDxfId="234" totalsRowDxfId="233">
      <calculatedColumnFormula>tblTaxes[[#This Row],[Projected Cost]]-tblTaxes[[#This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Taxes table" altTextSummary="Enter projected and actual monthly budget items for taxes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blSavings" displayName="tblSavings" ref="G38:J42" totalsRowCount="1" headerRowDxfId="232" dataDxfId="230" totalsRowDxfId="229" headerRowBorderDxfId="231" totalsRowBorderDxfId="228" headerRowCellStyle="Normal">
  <autoFilter ref="G38:J4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 dataDxfId="227" totalsRowDxfId="226"/>
    <tableColumn id="2" xr3:uid="{00000000-0010-0000-0600-000002000000}" name="Projected Cost" dataDxfId="225" totalsRowDxfId="224"/>
    <tableColumn id="3" xr3:uid="{00000000-0010-0000-0600-000003000000}" name="Actual Cost" dataDxfId="223" totalsRowDxfId="222"/>
    <tableColumn id="4" xr3:uid="{00000000-0010-0000-0600-000004000000}" name="Difference" totalsRowFunction="sum" dataDxfId="221" totalsRowDxfId="220">
      <calculatedColumnFormula>tblSavings[[#This Row],[Projected Cost]]-tblSavings[[#This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Savings or investments table" altTextSummary="Enter projected and actual monthly budget items for savings or investments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blFood" displayName="tblFood" ref="B41:E45" totalsRowCount="1" headerRowDxfId="219" dataDxfId="217" totalsRowDxfId="216" headerRowBorderDxfId="218" totalsRowBorderDxfId="215" headerRowCellStyle="Normal">
  <autoFilter ref="B41:E44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 dataDxfId="214" totalsRowDxfId="213"/>
    <tableColumn id="2" xr3:uid="{00000000-0010-0000-0700-000002000000}" name="Projected Cost" dataDxfId="212" totalsRowDxfId="211"/>
    <tableColumn id="3" xr3:uid="{00000000-0010-0000-0700-000003000000}" name="Actual Cost" dataDxfId="210" totalsRowDxfId="209"/>
    <tableColumn id="4" xr3:uid="{00000000-0010-0000-0700-000004000000}" name="Difference" totalsRowFunction="sum" dataDxfId="208" totalsRowDxfId="207">
      <calculatedColumnFormula>tblFood[[#This Row],[Projected Cost]]-tblFood[[#This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Food table" altTextSummary="Enter projected and actual monthly budget items for food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blGifts" displayName="tblGifts" ref="G44:J48" totalsRowCount="1" headerRowDxfId="206" dataDxfId="204" totalsRowDxfId="203" headerRowBorderDxfId="205" totalsRowBorderDxfId="202" headerRowCellStyle="Normal">
  <autoFilter ref="G44:J47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 dataDxfId="201" totalsRowDxfId="200"/>
    <tableColumn id="2" xr3:uid="{00000000-0010-0000-0800-000002000000}" name="Projected Cost" dataDxfId="199" totalsRowDxfId="198"/>
    <tableColumn id="3" xr3:uid="{00000000-0010-0000-0800-000003000000}" name="Actual Cost" dataDxfId="197" totalsRowDxfId="196"/>
    <tableColumn id="4" xr3:uid="{00000000-0010-0000-0800-000004000000}" name="Difference" totalsRowFunction="sum" dataDxfId="195" totalsRowDxfId="194">
      <calculatedColumnFormula>tblGifts[[#This Row],[Projected Cost]]-tblGifts[[#This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Gifts and donations table" altTextSummary="Enter projected and actual monthly budget items for gifts and donations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blPets" displayName="tblPets" ref="B47:E53" totalsRowCount="1" headerRowDxfId="193" dataDxfId="191" totalsRowDxfId="190" headerRowBorderDxfId="192" totalsRowBorderDxfId="189">
  <autoFilter ref="B47:E52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Subtotal" dataDxfId="188" totalsRowDxfId="187"/>
    <tableColumn id="2" xr3:uid="{00000000-0010-0000-0900-000002000000}" name="Projected Cost" dataDxfId="186" totalsRowDxfId="185"/>
    <tableColumn id="3" xr3:uid="{00000000-0010-0000-0900-000003000000}" name="Actual Cost" dataDxfId="184" totalsRowDxfId="183"/>
    <tableColumn id="4" xr3:uid="{00000000-0010-0000-0900-000004000000}" name="Difference" totalsRowFunction="sum" dataDxfId="182" totalsRowDxfId="181">
      <calculatedColumnFormula>tblPets[[#This Row],[Projected Cost]]-tblPets[[#This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Pets table" altTextSummary="Enter projected and actual monthly budget items for pets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blLegal" displayName="tblLegal" ref="G50:J55" totalsRowCount="1" headerRowDxfId="180" dataDxfId="178" totalsRowDxfId="177" headerRowBorderDxfId="179" totalsRowBorderDxfId="176" headerRowCellStyle="Normal">
  <autoFilter ref="G50:J54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 dataDxfId="175" totalsRowDxfId="174"/>
    <tableColumn id="2" xr3:uid="{00000000-0010-0000-0A00-000002000000}" name="Projected Cost" dataDxfId="173" totalsRowDxfId="172"/>
    <tableColumn id="3" xr3:uid="{00000000-0010-0000-0A00-000003000000}" name="Actual Cost" dataDxfId="171" totalsRowDxfId="170"/>
    <tableColumn id="4" xr3:uid="{00000000-0010-0000-0A00-000004000000}" name="Difference" totalsRowFunction="sum" dataDxfId="169" totalsRowDxfId="168">
      <calculatedColumnFormula>tblLegal[[#This Row],[Projected Cost]]-tblLegal[[#This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Legal table" altTextSummary="Enter projected and actual monthly budget items for legal reasons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blPersonalCare" displayName="tblPersonalCare" ref="B55:E63" totalsRowCount="1" headerRowDxfId="167" dataDxfId="165" totalsRowDxfId="164" headerRowBorderDxfId="166" totalsRowBorderDxfId="163">
  <autoFilter ref="B55:E62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 dataDxfId="162" totalsRowDxfId="161"/>
    <tableColumn id="2" xr3:uid="{00000000-0010-0000-0B00-000002000000}" name="Projected Cost" dataDxfId="160" totalsRowDxfId="159"/>
    <tableColumn id="3" xr3:uid="{00000000-0010-0000-0B00-000003000000}" name="Actual Cost" dataDxfId="158" totalsRowDxfId="157"/>
    <tableColumn id="4" xr3:uid="{00000000-0010-0000-0B00-000004000000}" name="Difference" totalsRowFunction="sum" dataDxfId="156" totalsRowDxfId="155">
      <calculatedColumnFormula>tblPersonalCare[[#This Row],[Projected Cost]]-tblPersonalCare[[#This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Personal care table" altTextSummary="Enter projected and actual monthly budget items for personal care.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ianursu.com/" TargetMode="External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13" Type="http://schemas.openxmlformats.org/officeDocument/2006/relationships/table" Target="../tables/table23.xml"/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12" Type="http://schemas.openxmlformats.org/officeDocument/2006/relationships/table" Target="../tables/table2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rianursu.com/" TargetMode="External"/><Relationship Id="rId6" Type="http://schemas.openxmlformats.org/officeDocument/2006/relationships/table" Target="../tables/table16.xml"/><Relationship Id="rId11" Type="http://schemas.openxmlformats.org/officeDocument/2006/relationships/table" Target="../tables/table21.xml"/><Relationship Id="rId5" Type="http://schemas.openxmlformats.org/officeDocument/2006/relationships/table" Target="../tables/table15.xml"/><Relationship Id="rId10" Type="http://schemas.openxmlformats.org/officeDocument/2006/relationships/table" Target="../tables/table20.xml"/><Relationship Id="rId4" Type="http://schemas.openxmlformats.org/officeDocument/2006/relationships/table" Target="../tables/table14.xml"/><Relationship Id="rId9" Type="http://schemas.openxmlformats.org/officeDocument/2006/relationships/table" Target="../tables/table19.xml"/><Relationship Id="rId14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90E5C-B07F-1F40-8B80-83C34BA89AEA}">
  <sheetPr>
    <tabColor theme="4"/>
    <pageSetUpPr autoPageBreaks="0" fitToPage="1"/>
  </sheetPr>
  <dimension ref="A1:K71"/>
  <sheetViews>
    <sheetView showGridLines="0" tabSelected="1" topLeftCell="A38" zoomScale="152" zoomScaleNormal="152" zoomScaleSheetLayoutView="149" workbookViewId="0">
      <selection activeCell="G4" sqref="G4:I5"/>
    </sheetView>
  </sheetViews>
  <sheetFormatPr baseColWidth="10" defaultColWidth="9" defaultRowHeight="14"/>
  <cols>
    <col min="1" max="1" width="1.796875" customWidth="1"/>
    <col min="2" max="2" width="19.59765625" customWidth="1"/>
    <col min="3" max="3" width="16" customWidth="1"/>
    <col min="4" max="4" width="13" customWidth="1"/>
    <col min="5" max="5" width="12.59765625" customWidth="1"/>
    <col min="6" max="6" width="2.796875" customWidth="1"/>
    <col min="7" max="7" width="27.19921875" customWidth="1"/>
    <col min="8" max="8" width="16" customWidth="1"/>
    <col min="9" max="9" width="13" customWidth="1"/>
    <col min="10" max="10" width="12.59765625" customWidth="1"/>
    <col min="11" max="11" width="1.796875" customWidth="1"/>
  </cols>
  <sheetData>
    <row r="1" spans="1:11" ht="8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1" customFormat="1" ht="50" customHeight="1" thickBot="1">
      <c r="A2" s="77"/>
      <c r="B2" s="56" t="s">
        <v>76</v>
      </c>
      <c r="C2" s="57"/>
      <c r="D2" s="57"/>
      <c r="E2" s="57"/>
      <c r="F2" s="57"/>
      <c r="G2" s="57"/>
      <c r="H2" s="57"/>
      <c r="I2" s="57"/>
      <c r="J2" s="57"/>
      <c r="K2" s="77"/>
    </row>
    <row r="3" spans="1:11" ht="14" customHeight="1">
      <c r="A3" s="78"/>
      <c r="K3" s="78"/>
    </row>
    <row r="4" spans="1:11">
      <c r="A4" s="78"/>
      <c r="B4" s="61" t="s">
        <v>0</v>
      </c>
      <c r="C4" s="59" t="s">
        <v>1</v>
      </c>
      <c r="D4" s="60"/>
      <c r="E4" s="4"/>
      <c r="G4" s="64" t="s">
        <v>70</v>
      </c>
      <c r="H4" s="65"/>
      <c r="I4" s="66"/>
      <c r="J4" s="45">
        <f>E6-J58</f>
        <v>0</v>
      </c>
      <c r="K4" s="78"/>
    </row>
    <row r="5" spans="1:11">
      <c r="A5" s="78"/>
      <c r="B5" s="62"/>
      <c r="C5" s="59" t="s">
        <v>2</v>
      </c>
      <c r="D5" s="60"/>
      <c r="E5" s="5"/>
      <c r="G5" s="67"/>
      <c r="H5" s="68"/>
      <c r="I5" s="69"/>
      <c r="J5" s="46"/>
      <c r="K5" s="78"/>
    </row>
    <row r="6" spans="1:11">
      <c r="A6" s="78"/>
      <c r="B6" s="63"/>
      <c r="C6" s="59" t="s">
        <v>3</v>
      </c>
      <c r="D6" s="60"/>
      <c r="E6" s="34">
        <f>SUM(E4:E5)</f>
        <v>0</v>
      </c>
      <c r="G6" s="64" t="s">
        <v>71</v>
      </c>
      <c r="H6" s="65"/>
      <c r="I6" s="66"/>
      <c r="J6" s="45">
        <f>E10-J60</f>
        <v>0</v>
      </c>
      <c r="K6" s="78"/>
    </row>
    <row r="7" spans="1:11">
      <c r="A7" s="78"/>
      <c r="B7" s="2"/>
      <c r="C7" s="2"/>
      <c r="D7" s="2"/>
      <c r="E7" s="2"/>
      <c r="G7" s="67"/>
      <c r="H7" s="68"/>
      <c r="I7" s="69"/>
      <c r="J7" s="46"/>
      <c r="K7" s="78"/>
    </row>
    <row r="8" spans="1:11">
      <c r="A8" s="78"/>
      <c r="B8" s="61" t="s">
        <v>4</v>
      </c>
      <c r="C8" s="59" t="s">
        <v>1</v>
      </c>
      <c r="D8" s="60"/>
      <c r="E8" s="4"/>
      <c r="G8" s="64" t="s">
        <v>72</v>
      </c>
      <c r="H8" s="65"/>
      <c r="I8" s="66"/>
      <c r="J8" s="45">
        <f>J6-J4</f>
        <v>0</v>
      </c>
      <c r="K8" s="78"/>
    </row>
    <row r="9" spans="1:11">
      <c r="A9" s="78"/>
      <c r="B9" s="62"/>
      <c r="C9" s="59" t="s">
        <v>2</v>
      </c>
      <c r="D9" s="60"/>
      <c r="E9" s="5"/>
      <c r="G9" s="67"/>
      <c r="H9" s="68"/>
      <c r="I9" s="69"/>
      <c r="J9" s="46"/>
      <c r="K9" s="78"/>
    </row>
    <row r="10" spans="1:11">
      <c r="A10" s="78"/>
      <c r="B10" s="63"/>
      <c r="C10" s="59" t="s">
        <v>3</v>
      </c>
      <c r="D10" s="60"/>
      <c r="E10" s="34">
        <f>SUM(E8:E9)</f>
        <v>0</v>
      </c>
      <c r="K10" s="78"/>
    </row>
    <row r="11" spans="1:11" ht="13" customHeight="1">
      <c r="A11" s="78"/>
      <c r="K11" s="78"/>
    </row>
    <row r="12" spans="1:11">
      <c r="A12" s="78"/>
      <c r="B12" s="70" t="s">
        <v>5</v>
      </c>
      <c r="C12" s="70" t="s">
        <v>6</v>
      </c>
      <c r="D12" s="70" t="s">
        <v>7</v>
      </c>
      <c r="E12" s="70" t="s">
        <v>8</v>
      </c>
      <c r="G12" s="71" t="s">
        <v>9</v>
      </c>
      <c r="H12" s="72" t="s">
        <v>6</v>
      </c>
      <c r="I12" s="72" t="s">
        <v>7</v>
      </c>
      <c r="J12" s="73" t="s">
        <v>8</v>
      </c>
      <c r="K12" s="78"/>
    </row>
    <row r="13" spans="1:11">
      <c r="A13" s="78"/>
      <c r="B13" s="6" t="s">
        <v>10</v>
      </c>
      <c r="C13" s="7"/>
      <c r="D13" s="7"/>
      <c r="E13" s="8">
        <f>tblHousing14[[#This Row],[Projected Cost]]-tblHousing14[[#This Row],[Actual Cost]]</f>
        <v>0</v>
      </c>
      <c r="G13" s="18" t="s">
        <v>74</v>
      </c>
      <c r="H13" s="19"/>
      <c r="I13" s="19"/>
      <c r="J13" s="20">
        <f>tblEntertainment15[[#This Row],[Projected Cost]]-tblEntertainment15[[#This Row],[Actual Cost]]</f>
        <v>0</v>
      </c>
      <c r="K13" s="78"/>
    </row>
    <row r="14" spans="1:11">
      <c r="A14" s="78"/>
      <c r="B14" s="9" t="s">
        <v>11</v>
      </c>
      <c r="C14" s="10"/>
      <c r="D14" s="10"/>
      <c r="E14" s="11">
        <f>tblHousing14[[#This Row],[Projected Cost]]-tblHousing14[[#This Row],[Actual Cost]]</f>
        <v>0</v>
      </c>
      <c r="G14" s="18" t="s">
        <v>73</v>
      </c>
      <c r="H14" s="19"/>
      <c r="I14" s="19"/>
      <c r="J14" s="20">
        <f>tblEntertainment15[[#This Row],[Projected Cost]]-tblEntertainment15[[#This Row],[Actual Cost]]</f>
        <v>0</v>
      </c>
      <c r="K14" s="78"/>
    </row>
    <row r="15" spans="1:11">
      <c r="A15" s="78"/>
      <c r="B15" s="6" t="s">
        <v>12</v>
      </c>
      <c r="C15" s="7"/>
      <c r="D15" s="7"/>
      <c r="E15" s="8">
        <f>tblHousing14[[#This Row],[Projected Cost]]-tblHousing14[[#This Row],[Actual Cost]]</f>
        <v>0</v>
      </c>
      <c r="F15" s="3"/>
      <c r="G15" s="21" t="s">
        <v>13</v>
      </c>
      <c r="H15" s="19"/>
      <c r="I15" s="19"/>
      <c r="J15" s="20">
        <f>tblEntertainment15[[#This Row],[Projected Cost]]-tblEntertainment15[[#This Row],[Actual Cost]]</f>
        <v>0</v>
      </c>
      <c r="K15" s="78"/>
    </row>
    <row r="16" spans="1:11">
      <c r="A16" s="78"/>
      <c r="B16" s="9" t="s">
        <v>14</v>
      </c>
      <c r="C16" s="10"/>
      <c r="D16" s="10"/>
      <c r="E16" s="11">
        <f>tblHousing14[[#This Row],[Projected Cost]]-tblHousing14[[#This Row],[Actual Cost]]</f>
        <v>0</v>
      </c>
      <c r="F16" s="3"/>
      <c r="G16" s="21" t="s">
        <v>15</v>
      </c>
      <c r="H16" s="19"/>
      <c r="I16" s="19"/>
      <c r="J16" s="20">
        <f>tblEntertainment15[[#This Row],[Projected Cost]]-tblEntertainment15[[#This Row],[Actual Cost]]</f>
        <v>0</v>
      </c>
      <c r="K16" s="78"/>
    </row>
    <row r="17" spans="1:11">
      <c r="A17" s="78"/>
      <c r="B17" s="6" t="s">
        <v>16</v>
      </c>
      <c r="C17" s="7"/>
      <c r="D17" s="7"/>
      <c r="E17" s="8">
        <f>tblHousing14[[#This Row],[Projected Cost]]-tblHousing14[[#This Row],[Actual Cost]]</f>
        <v>0</v>
      </c>
      <c r="F17" s="3"/>
      <c r="G17" s="22" t="s">
        <v>17</v>
      </c>
      <c r="H17" s="23"/>
      <c r="I17" s="23"/>
      <c r="J17" s="24">
        <f>tblEntertainment15[[#This Row],[Projected Cost]]-tblEntertainment15[[#This Row],[Actual Cost]]</f>
        <v>0</v>
      </c>
      <c r="K17" s="78"/>
    </row>
    <row r="18" spans="1:11">
      <c r="A18" s="78"/>
      <c r="B18" s="6" t="s">
        <v>18</v>
      </c>
      <c r="C18" s="7"/>
      <c r="D18" s="7"/>
      <c r="E18" s="8">
        <f>tblHousing14[[#This Row],[Projected Cost]]-tblHousing14[[#This Row],[Actual Cost]]</f>
        <v>0</v>
      </c>
      <c r="G18" s="18" t="s">
        <v>19</v>
      </c>
      <c r="H18" s="19"/>
      <c r="I18" s="19"/>
      <c r="J18" s="20">
        <f>tblEntertainment15[[#This Row],[Projected Cost]]-tblEntertainment15[[#This Row],[Actual Cost]]</f>
        <v>0</v>
      </c>
      <c r="K18" s="78"/>
    </row>
    <row r="19" spans="1:11">
      <c r="A19" s="78"/>
      <c r="B19" s="6" t="s">
        <v>20</v>
      </c>
      <c r="C19" s="7"/>
      <c r="D19" s="7"/>
      <c r="E19" s="8">
        <f>tblHousing14[[#This Row],[Projected Cost]]-tblHousing14[[#This Row],[Actual Cost]]</f>
        <v>0</v>
      </c>
      <c r="G19" s="18" t="s">
        <v>21</v>
      </c>
      <c r="H19" s="19"/>
      <c r="I19" s="19"/>
      <c r="J19" s="20">
        <f>tblEntertainment15[[#This Row],[Projected Cost]]-tblEntertainment15[[#This Row],[Actual Cost]]</f>
        <v>0</v>
      </c>
      <c r="K19" s="78"/>
    </row>
    <row r="20" spans="1:11">
      <c r="A20" s="78"/>
      <c r="B20" s="12" t="s">
        <v>22</v>
      </c>
      <c r="C20" s="13"/>
      <c r="D20" s="13">
        <v>0</v>
      </c>
      <c r="E20" s="14">
        <f>tblHousing14[[#This Row],[Projected Cost]]-tblHousing14[[#This Row],[Actual Cost]]</f>
        <v>0</v>
      </c>
      <c r="G20" s="18" t="s">
        <v>21</v>
      </c>
      <c r="H20" s="19"/>
      <c r="I20" s="19"/>
      <c r="J20" s="20">
        <f>tblEntertainment15[[#This Row],[Projected Cost]]-tblEntertainment15[[#This Row],[Actual Cost]]</f>
        <v>0</v>
      </c>
      <c r="K20" s="78"/>
    </row>
    <row r="21" spans="1:11" ht="15" thickBot="1">
      <c r="A21" s="78"/>
      <c r="B21" s="6" t="s">
        <v>23</v>
      </c>
      <c r="C21" s="7">
        <v>0</v>
      </c>
      <c r="D21" s="7">
        <v>0</v>
      </c>
      <c r="E21" s="8">
        <f>tblHousing14[[#This Row],[Projected Cost]]-tblHousing14[[#This Row],[Actual Cost]]</f>
        <v>0</v>
      </c>
      <c r="G21" s="25" t="s">
        <v>21</v>
      </c>
      <c r="H21" s="26"/>
      <c r="I21" s="26"/>
      <c r="J21" s="27">
        <f>tblEntertainment15[[#This Row],[Projected Cost]]-tblEntertainment15[[#This Row],[Actual Cost]]</f>
        <v>0</v>
      </c>
      <c r="K21" s="78"/>
    </row>
    <row r="22" spans="1:11" ht="16" thickTop="1" thickBot="1">
      <c r="A22" s="78"/>
      <c r="B22" s="15" t="s">
        <v>21</v>
      </c>
      <c r="C22" s="16">
        <v>0</v>
      </c>
      <c r="D22" s="16">
        <v>0</v>
      </c>
      <c r="E22" s="17">
        <f>tblHousing14[[#This Row],[Projected Cost]]-tblHousing14[[#This Row],[Actual Cost]]</f>
        <v>0</v>
      </c>
      <c r="G22" s="28" t="s">
        <v>69</v>
      </c>
      <c r="H22" s="29"/>
      <c r="I22" s="29"/>
      <c r="J22" s="30">
        <f>SUBTOTAL(109,tblEntertainment15[Difference])</f>
        <v>0</v>
      </c>
      <c r="K22" s="78"/>
    </row>
    <row r="23" spans="1:11" ht="15" thickTop="1">
      <c r="A23" s="78"/>
      <c r="B23" s="31" t="s">
        <v>69</v>
      </c>
      <c r="C23" s="10"/>
      <c r="D23" s="10"/>
      <c r="E23" s="32">
        <f>SUBTOTAL(109,tblHousing14[Difference])</f>
        <v>0</v>
      </c>
      <c r="G23" s="44"/>
      <c r="H23" s="44"/>
      <c r="I23" s="44"/>
      <c r="J23" s="44"/>
      <c r="K23" s="78"/>
    </row>
    <row r="24" spans="1:11">
      <c r="A24" s="78"/>
      <c r="B24" s="44"/>
      <c r="C24" s="44"/>
      <c r="D24" s="44"/>
      <c r="E24" s="44"/>
      <c r="G24" s="71" t="s">
        <v>24</v>
      </c>
      <c r="H24" s="72" t="s">
        <v>6</v>
      </c>
      <c r="I24" s="72" t="s">
        <v>7</v>
      </c>
      <c r="J24" s="73" t="s">
        <v>8</v>
      </c>
      <c r="K24" s="78"/>
    </row>
    <row r="25" spans="1:11">
      <c r="A25" s="78"/>
      <c r="B25" s="71" t="s">
        <v>25</v>
      </c>
      <c r="C25" s="72" t="s">
        <v>6</v>
      </c>
      <c r="D25" s="72" t="s">
        <v>7</v>
      </c>
      <c r="E25" s="73" t="s">
        <v>8</v>
      </c>
      <c r="G25" s="18" t="s">
        <v>26</v>
      </c>
      <c r="H25" s="19"/>
      <c r="I25" s="19"/>
      <c r="J25" s="20">
        <f>tblLoans16[[#This Row],[Projected Cost]]-tblLoans16[[#This Row],[Actual Cost]]</f>
        <v>0</v>
      </c>
      <c r="K25" s="78"/>
    </row>
    <row r="26" spans="1:11">
      <c r="A26" s="78"/>
      <c r="B26" s="18" t="s">
        <v>27</v>
      </c>
      <c r="C26" s="19"/>
      <c r="D26" s="19"/>
      <c r="E26" s="20">
        <f>tblTransportation17[[#This Row],[Projected Cost]]-tblTransportation17[[#This Row],[Actual Cost]]</f>
        <v>0</v>
      </c>
      <c r="G26" s="18" t="s">
        <v>28</v>
      </c>
      <c r="H26" s="19"/>
      <c r="I26" s="19"/>
      <c r="J26" s="20">
        <f>tblLoans16[[#This Row],[Projected Cost]]-tblLoans16[[#This Row],[Actual Cost]]</f>
        <v>0</v>
      </c>
      <c r="K26" s="78"/>
    </row>
    <row r="27" spans="1:11">
      <c r="A27" s="78"/>
      <c r="B27" s="18" t="s">
        <v>75</v>
      </c>
      <c r="C27" s="19"/>
      <c r="D27" s="19"/>
      <c r="E27" s="20">
        <f>tblTransportation17[[#This Row],[Projected Cost]]-tblTransportation17[[#This Row],[Actual Cost]]</f>
        <v>0</v>
      </c>
      <c r="G27" s="18" t="s">
        <v>29</v>
      </c>
      <c r="H27" s="19"/>
      <c r="I27" s="19"/>
      <c r="J27" s="20">
        <f>tblLoans16[[#This Row],[Projected Cost]]-tblLoans16[[#This Row],[Actual Cost]]</f>
        <v>0</v>
      </c>
      <c r="K27" s="78"/>
    </row>
    <row r="28" spans="1:11">
      <c r="A28" s="78"/>
      <c r="B28" s="18" t="s">
        <v>30</v>
      </c>
      <c r="C28" s="19"/>
      <c r="D28" s="19"/>
      <c r="E28" s="20">
        <f>tblTransportation17[[#This Row],[Projected Cost]]-tblTransportation17[[#This Row],[Actual Cost]]</f>
        <v>0</v>
      </c>
      <c r="G28" s="18" t="s">
        <v>29</v>
      </c>
      <c r="H28" s="19"/>
      <c r="I28" s="19"/>
      <c r="J28" s="20">
        <f>tblLoans16[[#This Row],[Projected Cost]]-tblLoans16[[#This Row],[Actual Cost]]</f>
        <v>0</v>
      </c>
      <c r="K28" s="78"/>
    </row>
    <row r="29" spans="1:11">
      <c r="A29" s="78"/>
      <c r="B29" s="33" t="s">
        <v>31</v>
      </c>
      <c r="C29" s="29"/>
      <c r="D29" s="29"/>
      <c r="E29" s="24">
        <f>tblTransportation17[[#This Row],[Projected Cost]]-tblTransportation17[[#This Row],[Actual Cost]]</f>
        <v>0</v>
      </c>
      <c r="G29" s="18" t="s">
        <v>29</v>
      </c>
      <c r="H29" s="19"/>
      <c r="I29" s="19"/>
      <c r="J29" s="20">
        <f>tblLoans16[[#This Row],[Projected Cost]]-tblLoans16[[#This Row],[Actual Cost]]</f>
        <v>0</v>
      </c>
      <c r="K29" s="78"/>
    </row>
    <row r="30" spans="1:11" ht="15" thickBot="1">
      <c r="A30" s="78"/>
      <c r="B30" s="18" t="s">
        <v>32</v>
      </c>
      <c r="C30" s="19"/>
      <c r="D30" s="19"/>
      <c r="E30" s="20">
        <f>tblTransportation17[[#This Row],[Projected Cost]]-tblTransportation17[[#This Row],[Actual Cost]]</f>
        <v>0</v>
      </c>
      <c r="G30" s="25" t="s">
        <v>21</v>
      </c>
      <c r="H30" s="26"/>
      <c r="I30" s="26"/>
      <c r="J30" s="27">
        <f>tblLoans16[[#This Row],[Projected Cost]]-tblLoans16[[#This Row],[Actual Cost]]</f>
        <v>0</v>
      </c>
      <c r="K30" s="78"/>
    </row>
    <row r="31" spans="1:11" ht="15" thickTop="1">
      <c r="A31" s="78"/>
      <c r="B31" s="18" t="s">
        <v>33</v>
      </c>
      <c r="C31" s="19"/>
      <c r="D31" s="19"/>
      <c r="E31" s="20">
        <f>tblTransportation17[[#This Row],[Projected Cost]]-tblTransportation17[[#This Row],[Actual Cost]]</f>
        <v>0</v>
      </c>
      <c r="G31" s="33" t="s">
        <v>69</v>
      </c>
      <c r="H31" s="29"/>
      <c r="I31" s="29"/>
      <c r="J31" s="24">
        <f>SUBTOTAL(109,tblLoans16[Difference])</f>
        <v>0</v>
      </c>
      <c r="K31" s="78"/>
    </row>
    <row r="32" spans="1:11" ht="15" thickBot="1">
      <c r="A32" s="78"/>
      <c r="B32" s="25" t="s">
        <v>21</v>
      </c>
      <c r="C32" s="26"/>
      <c r="D32" s="26"/>
      <c r="E32" s="27">
        <f>tblTransportation17[[#This Row],[Projected Cost]]-tblTransportation17[[#This Row],[Actual Cost]]</f>
        <v>0</v>
      </c>
      <c r="G32" s="44"/>
      <c r="H32" s="44"/>
      <c r="I32" s="44"/>
      <c r="J32" s="44"/>
      <c r="K32" s="78"/>
    </row>
    <row r="33" spans="1:11" ht="15" thickTop="1">
      <c r="A33" s="78"/>
      <c r="B33" s="33" t="s">
        <v>69</v>
      </c>
      <c r="C33" s="29"/>
      <c r="D33" s="29"/>
      <c r="E33" s="24">
        <f>SUBTOTAL(109,tblTransportation17[Difference])</f>
        <v>0</v>
      </c>
      <c r="G33" s="71" t="s">
        <v>34</v>
      </c>
      <c r="H33" s="72" t="s">
        <v>6</v>
      </c>
      <c r="I33" s="72" t="s">
        <v>7</v>
      </c>
      <c r="J33" s="73" t="s">
        <v>8</v>
      </c>
      <c r="K33" s="78"/>
    </row>
    <row r="34" spans="1:11">
      <c r="A34" s="78"/>
      <c r="B34" s="44"/>
      <c r="C34" s="44"/>
      <c r="D34" s="44"/>
      <c r="E34" s="44"/>
      <c r="G34" s="18" t="s">
        <v>35</v>
      </c>
      <c r="H34" s="19"/>
      <c r="I34" s="19"/>
      <c r="J34" s="20">
        <f>tblTaxes19[[#This Row],[Projected Cost]]-tblTaxes19[[#This Row],[Actual Cost]]</f>
        <v>0</v>
      </c>
      <c r="K34" s="78"/>
    </row>
    <row r="35" spans="1:11">
      <c r="A35" s="78"/>
      <c r="B35" s="71" t="s">
        <v>36</v>
      </c>
      <c r="C35" s="72" t="s">
        <v>6</v>
      </c>
      <c r="D35" s="72" t="s">
        <v>7</v>
      </c>
      <c r="E35" s="73" t="s">
        <v>8</v>
      </c>
      <c r="G35" s="18" t="s">
        <v>37</v>
      </c>
      <c r="H35" s="19"/>
      <c r="I35" s="19"/>
      <c r="J35" s="20">
        <f>tblTaxes19[[#This Row],[Projected Cost]]-tblTaxes19[[#This Row],[Actual Cost]]</f>
        <v>0</v>
      </c>
      <c r="K35" s="78"/>
    </row>
    <row r="36" spans="1:11" ht="15" thickBot="1">
      <c r="A36" s="78"/>
      <c r="B36" s="18" t="s">
        <v>38</v>
      </c>
      <c r="C36" s="19"/>
      <c r="D36" s="19"/>
      <c r="E36" s="20">
        <f>tblInsurance18[[#This Row],[Projected Cost]]-tblInsurance18[[#This Row],[Actual Cost]]</f>
        <v>0</v>
      </c>
      <c r="G36" s="25" t="s">
        <v>21</v>
      </c>
      <c r="H36" s="26"/>
      <c r="I36" s="26"/>
      <c r="J36" s="27">
        <f>tblTaxes19[[#This Row],[Projected Cost]]-tblTaxes19[[#This Row],[Actual Cost]]</f>
        <v>0</v>
      </c>
      <c r="K36" s="78"/>
    </row>
    <row r="37" spans="1:11" ht="15" thickTop="1">
      <c r="A37" s="78"/>
      <c r="B37" s="18" t="s">
        <v>39</v>
      </c>
      <c r="C37" s="19"/>
      <c r="D37" s="19"/>
      <c r="E37" s="20">
        <f>tblInsurance18[[#This Row],[Projected Cost]]-tblInsurance18[[#This Row],[Actual Cost]]</f>
        <v>0</v>
      </c>
      <c r="G37" s="33" t="s">
        <v>69</v>
      </c>
      <c r="H37" s="29"/>
      <c r="I37" s="29"/>
      <c r="J37" s="24">
        <f>SUBTOTAL(109,tblTaxes19[Difference])</f>
        <v>0</v>
      </c>
      <c r="K37" s="78"/>
    </row>
    <row r="38" spans="1:11">
      <c r="A38" s="78"/>
      <c r="B38" s="18" t="s">
        <v>40</v>
      </c>
      <c r="C38" s="19"/>
      <c r="D38" s="19"/>
      <c r="E38" s="20">
        <f>tblInsurance18[[#This Row],[Projected Cost]]-tblInsurance18[[#This Row],[Actual Cost]]</f>
        <v>0</v>
      </c>
      <c r="G38" s="44"/>
      <c r="H38" s="44"/>
      <c r="I38" s="44"/>
      <c r="J38" s="44"/>
      <c r="K38" s="78"/>
    </row>
    <row r="39" spans="1:11" ht="15" thickBot="1">
      <c r="A39" s="78"/>
      <c r="B39" s="25" t="s">
        <v>21</v>
      </c>
      <c r="C39" s="26"/>
      <c r="D39" s="26"/>
      <c r="E39" s="27">
        <f>tblInsurance18[[#This Row],[Projected Cost]]-tblInsurance18[[#This Row],[Actual Cost]]</f>
        <v>0</v>
      </c>
      <c r="G39" s="71" t="s">
        <v>41</v>
      </c>
      <c r="H39" s="72" t="s">
        <v>6</v>
      </c>
      <c r="I39" s="72" t="s">
        <v>7</v>
      </c>
      <c r="J39" s="73" t="s">
        <v>8</v>
      </c>
      <c r="K39" s="78"/>
    </row>
    <row r="40" spans="1:11" ht="15" thickTop="1">
      <c r="A40" s="78"/>
      <c r="B40" s="33" t="s">
        <v>69</v>
      </c>
      <c r="C40" s="29"/>
      <c r="D40" s="29"/>
      <c r="E40" s="24">
        <f>SUBTOTAL(109,tblInsurance18[Difference])</f>
        <v>0</v>
      </c>
      <c r="G40" s="18" t="s">
        <v>42</v>
      </c>
      <c r="H40" s="19"/>
      <c r="I40" s="19"/>
      <c r="J40" s="20">
        <f>tblSavings20[[#This Row],[Projected Cost]]-tblSavings20[[#This Row],[Actual Cost]]</f>
        <v>0</v>
      </c>
      <c r="K40" s="78"/>
    </row>
    <row r="41" spans="1:11">
      <c r="A41" s="78"/>
      <c r="B41" s="44"/>
      <c r="C41" s="44"/>
      <c r="D41" s="44"/>
      <c r="E41" s="44"/>
      <c r="G41" s="18" t="s">
        <v>44</v>
      </c>
      <c r="H41" s="19"/>
      <c r="I41" s="19"/>
      <c r="J41" s="20">
        <f>tblSavings20[[#This Row],[Projected Cost]]-tblSavings20[[#This Row],[Actual Cost]]</f>
        <v>0</v>
      </c>
      <c r="K41" s="78"/>
    </row>
    <row r="42" spans="1:11" ht="15" thickBot="1">
      <c r="A42" s="78"/>
      <c r="B42" s="71" t="s">
        <v>43</v>
      </c>
      <c r="C42" s="72" t="s">
        <v>6</v>
      </c>
      <c r="D42" s="72" t="s">
        <v>7</v>
      </c>
      <c r="E42" s="73" t="s">
        <v>8</v>
      </c>
      <c r="G42" s="25" t="s">
        <v>21</v>
      </c>
      <c r="H42" s="26"/>
      <c r="I42" s="26"/>
      <c r="J42" s="27">
        <f>tblSavings20[[#This Row],[Projected Cost]]-tblSavings20[[#This Row],[Actual Cost]]</f>
        <v>0</v>
      </c>
      <c r="K42" s="78"/>
    </row>
    <row r="43" spans="1:11" ht="15" thickTop="1">
      <c r="A43" s="78"/>
      <c r="B43" s="18" t="s">
        <v>45</v>
      </c>
      <c r="C43" s="19"/>
      <c r="D43" s="19"/>
      <c r="E43" s="20">
        <f>tblFood21[[#This Row],[Projected Cost]]-tblFood21[[#This Row],[Actual Cost]]</f>
        <v>0</v>
      </c>
      <c r="G43" s="33" t="s">
        <v>69</v>
      </c>
      <c r="H43" s="29"/>
      <c r="I43" s="29"/>
      <c r="J43" s="24">
        <f>SUBTOTAL(109,tblSavings20[Difference])</f>
        <v>0</v>
      </c>
      <c r="K43" s="78"/>
    </row>
    <row r="44" spans="1:11">
      <c r="A44" s="78"/>
      <c r="B44" s="18" t="s">
        <v>46</v>
      </c>
      <c r="C44" s="19"/>
      <c r="D44" s="19"/>
      <c r="E44" s="20">
        <f>tblFood21[[#This Row],[Projected Cost]]-tblFood21[[#This Row],[Actual Cost]]</f>
        <v>0</v>
      </c>
      <c r="G44" s="44"/>
      <c r="H44" s="44"/>
      <c r="I44" s="44"/>
      <c r="J44" s="44"/>
      <c r="K44" s="78"/>
    </row>
    <row r="45" spans="1:11" ht="15" thickBot="1">
      <c r="A45" s="78"/>
      <c r="B45" s="25" t="s">
        <v>21</v>
      </c>
      <c r="C45" s="26"/>
      <c r="D45" s="26"/>
      <c r="E45" s="27">
        <f>tblFood21[[#This Row],[Projected Cost]]-tblFood21[[#This Row],[Actual Cost]]</f>
        <v>0</v>
      </c>
      <c r="G45" s="71" t="s">
        <v>47</v>
      </c>
      <c r="H45" s="72" t="s">
        <v>6</v>
      </c>
      <c r="I45" s="72" t="s">
        <v>7</v>
      </c>
      <c r="J45" s="73" t="s">
        <v>8</v>
      </c>
      <c r="K45" s="78"/>
    </row>
    <row r="46" spans="1:11" ht="15" thickTop="1">
      <c r="A46" s="78"/>
      <c r="B46" s="33" t="s">
        <v>69</v>
      </c>
      <c r="C46" s="29"/>
      <c r="D46" s="29"/>
      <c r="E46" s="24">
        <f>SUBTOTAL(109,tblFood21[Difference])</f>
        <v>0</v>
      </c>
      <c r="G46" s="18" t="s">
        <v>48</v>
      </c>
      <c r="H46" s="19"/>
      <c r="I46" s="19"/>
      <c r="J46" s="20">
        <f>tblGifts22[[#This Row],[Projected Cost]]-tblGifts22[[#This Row],[Actual Cost]]</f>
        <v>0</v>
      </c>
      <c r="K46" s="78"/>
    </row>
    <row r="47" spans="1:11">
      <c r="A47" s="78"/>
      <c r="B47" s="44"/>
      <c r="C47" s="44"/>
      <c r="D47" s="44"/>
      <c r="E47" s="44"/>
      <c r="G47" s="18" t="s">
        <v>50</v>
      </c>
      <c r="H47" s="19"/>
      <c r="I47" s="19"/>
      <c r="J47" s="20">
        <f>tblGifts22[[#This Row],[Projected Cost]]-tblGifts22[[#This Row],[Actual Cost]]</f>
        <v>0</v>
      </c>
      <c r="K47" s="78"/>
    </row>
    <row r="48" spans="1:11" ht="15" thickBot="1">
      <c r="A48" s="78"/>
      <c r="B48" s="71" t="s">
        <v>49</v>
      </c>
      <c r="C48" s="72" t="s">
        <v>6</v>
      </c>
      <c r="D48" s="72" t="s">
        <v>7</v>
      </c>
      <c r="E48" s="73" t="s">
        <v>8</v>
      </c>
      <c r="G48" s="25" t="s">
        <v>52</v>
      </c>
      <c r="H48" s="26"/>
      <c r="I48" s="26"/>
      <c r="J48" s="27">
        <f>tblGifts22[[#This Row],[Projected Cost]]-tblGifts22[[#This Row],[Actual Cost]]</f>
        <v>0</v>
      </c>
      <c r="K48" s="78"/>
    </row>
    <row r="49" spans="1:11" ht="15" thickTop="1">
      <c r="A49" s="78"/>
      <c r="B49" s="18" t="s">
        <v>51</v>
      </c>
      <c r="C49" s="19"/>
      <c r="D49" s="19"/>
      <c r="E49" s="20">
        <f>tblPets23[[#This Row],[Projected Cost]]-tblPets23[[#This Row],[Actual Cost]]</f>
        <v>0</v>
      </c>
      <c r="G49" s="33" t="s">
        <v>69</v>
      </c>
      <c r="H49" s="29"/>
      <c r="I49" s="29"/>
      <c r="J49" s="24">
        <f>SUBTOTAL(109,tblGifts22[Difference])</f>
        <v>0</v>
      </c>
      <c r="K49" s="78"/>
    </row>
    <row r="50" spans="1:11">
      <c r="A50" s="78"/>
      <c r="B50" s="18" t="s">
        <v>53</v>
      </c>
      <c r="C50" s="19"/>
      <c r="D50" s="19"/>
      <c r="E50" s="20">
        <f>tblPets23[[#This Row],[Projected Cost]]-tblPets23[[#This Row],[Actual Cost]]</f>
        <v>0</v>
      </c>
      <c r="G50" s="44"/>
      <c r="H50" s="44"/>
      <c r="I50" s="44"/>
      <c r="J50" s="44"/>
      <c r="K50" s="78"/>
    </row>
    <row r="51" spans="1:11">
      <c r="A51" s="78"/>
      <c r="B51" s="18" t="s">
        <v>54</v>
      </c>
      <c r="C51" s="19"/>
      <c r="D51" s="19"/>
      <c r="E51" s="20">
        <f>tblPets23[[#This Row],[Projected Cost]]-tblPets23[[#This Row],[Actual Cost]]</f>
        <v>0</v>
      </c>
      <c r="G51" s="71" t="s">
        <v>56</v>
      </c>
      <c r="H51" s="72" t="s">
        <v>6</v>
      </c>
      <c r="I51" s="72" t="s">
        <v>7</v>
      </c>
      <c r="J51" s="73" t="s">
        <v>8</v>
      </c>
      <c r="K51" s="78"/>
    </row>
    <row r="52" spans="1:11">
      <c r="A52" s="78"/>
      <c r="B52" s="18" t="s">
        <v>55</v>
      </c>
      <c r="C52" s="19"/>
      <c r="D52" s="19"/>
      <c r="E52" s="20">
        <f>tblPets23[[#This Row],[Projected Cost]]-tblPets23[[#This Row],[Actual Cost]]</f>
        <v>0</v>
      </c>
      <c r="G52" s="18" t="s">
        <v>57</v>
      </c>
      <c r="H52" s="19"/>
      <c r="I52" s="19"/>
      <c r="J52" s="20">
        <f>tblLegal24[[#This Row],[Projected Cost]]-tblLegal24[[#This Row],[Actual Cost]]</f>
        <v>0</v>
      </c>
      <c r="K52" s="78"/>
    </row>
    <row r="53" spans="1:11" ht="15" thickBot="1">
      <c r="A53" s="78"/>
      <c r="B53" s="25" t="s">
        <v>21</v>
      </c>
      <c r="C53" s="26"/>
      <c r="D53" s="26"/>
      <c r="E53" s="27">
        <f>tblPets23[[#This Row],[Projected Cost]]-tblPets23[[#This Row],[Actual Cost]]</f>
        <v>0</v>
      </c>
      <c r="G53" s="18" t="s">
        <v>58</v>
      </c>
      <c r="H53" s="19"/>
      <c r="I53" s="19"/>
      <c r="J53" s="20">
        <f>tblLegal24[[#This Row],[Projected Cost]]-tblLegal24[[#This Row],[Actual Cost]]</f>
        <v>0</v>
      </c>
      <c r="K53" s="78"/>
    </row>
    <row r="54" spans="1:11" ht="15" thickTop="1">
      <c r="A54" s="78"/>
      <c r="B54" s="33" t="s">
        <v>69</v>
      </c>
      <c r="C54" s="29"/>
      <c r="D54" s="29"/>
      <c r="E54" s="24">
        <f>SUBTOTAL(109,tblPets23[Difference])</f>
        <v>0</v>
      </c>
      <c r="G54" s="18" t="s">
        <v>59</v>
      </c>
      <c r="H54" s="19"/>
      <c r="I54" s="19"/>
      <c r="J54" s="20">
        <f>tblLegal24[[#This Row],[Projected Cost]]-tblLegal24[[#This Row],[Actual Cost]]</f>
        <v>0</v>
      </c>
      <c r="K54" s="78"/>
    </row>
    <row r="55" spans="1:11" ht="15" thickBot="1">
      <c r="A55" s="78"/>
      <c r="B55" s="44"/>
      <c r="C55" s="44"/>
      <c r="D55" s="44"/>
      <c r="E55" s="44"/>
      <c r="G55" s="25" t="s">
        <v>21</v>
      </c>
      <c r="H55" s="26"/>
      <c r="I55" s="26"/>
      <c r="J55" s="27">
        <f>tblLegal24[[#This Row],[Projected Cost]]-tblLegal24[[#This Row],[Actual Cost]]</f>
        <v>0</v>
      </c>
      <c r="K55" s="78"/>
    </row>
    <row r="56" spans="1:11" ht="15" thickTop="1">
      <c r="A56" s="78"/>
      <c r="B56" s="74" t="s">
        <v>60</v>
      </c>
      <c r="C56" s="75" t="s">
        <v>6</v>
      </c>
      <c r="D56" s="75" t="s">
        <v>7</v>
      </c>
      <c r="E56" s="76" t="s">
        <v>8</v>
      </c>
      <c r="G56" s="33" t="s">
        <v>69</v>
      </c>
      <c r="H56" s="29"/>
      <c r="I56" s="29"/>
      <c r="J56" s="24">
        <f>SUBTOTAL(109,tblLegal24[Difference])</f>
        <v>0</v>
      </c>
      <c r="K56" s="78"/>
    </row>
    <row r="57" spans="1:11">
      <c r="A57" s="78"/>
      <c r="B57" s="6" t="s">
        <v>53</v>
      </c>
      <c r="C57" s="7"/>
      <c r="D57" s="7"/>
      <c r="E57" s="8">
        <f>tblPersonalCare25[[#This Row],[Projected Cost]]-tblPersonalCare25[[#This Row],[Actual Cost]]</f>
        <v>0</v>
      </c>
      <c r="G57" s="44"/>
      <c r="H57" s="44"/>
      <c r="I57" s="44"/>
      <c r="J57" s="44"/>
      <c r="K57" s="78"/>
    </row>
    <row r="58" spans="1:11">
      <c r="A58" s="78"/>
      <c r="B58" s="6" t="s">
        <v>61</v>
      </c>
      <c r="C58" s="7"/>
      <c r="D58" s="7"/>
      <c r="E58" s="8">
        <f>tblPersonalCare25[[#This Row],[Projected Cost]]-tblPersonalCare25[[#This Row],[Actual Cost]]</f>
        <v>0</v>
      </c>
      <c r="G58" s="47" t="s">
        <v>63</v>
      </c>
      <c r="H58" s="48"/>
      <c r="I58" s="49"/>
      <c r="J58" s="45">
        <f>SUBTOTAL(109,tblHousing14[Projected Cost],tblTransportation17[Projected Cost],tblInsurance18[Projected Cost],tblFood21[Projected Cost],tblPets23[Projected Cost],tblPersonalCare25[Projected Cost],tblEntertainment15[Projected Cost],tblLoans16[Projected Cost],tblTaxes19[Projected Cost],tblSavings20[Projected Cost],tblGifts22[Projected Cost],tblLegal24[Projected Cost])</f>
        <v>0</v>
      </c>
      <c r="K58" s="78"/>
    </row>
    <row r="59" spans="1:11">
      <c r="A59" s="78"/>
      <c r="B59" s="6" t="s">
        <v>62</v>
      </c>
      <c r="C59" s="7"/>
      <c r="D59" s="7"/>
      <c r="E59" s="8">
        <f>tblPersonalCare25[[#This Row],[Projected Cost]]-tblPersonalCare25[[#This Row],[Actual Cost]]</f>
        <v>0</v>
      </c>
      <c r="G59" s="50"/>
      <c r="H59" s="51"/>
      <c r="I59" s="52"/>
      <c r="J59" s="46"/>
      <c r="K59" s="78"/>
    </row>
    <row r="60" spans="1:11">
      <c r="A60" s="78"/>
      <c r="B60" s="6" t="s">
        <v>64</v>
      </c>
      <c r="C60" s="7"/>
      <c r="D60" s="7"/>
      <c r="E60" s="8">
        <f>tblPersonalCare25[[#This Row],[Projected Cost]]-tblPersonalCare25[[#This Row],[Actual Cost]]</f>
        <v>0</v>
      </c>
      <c r="G60" s="47" t="s">
        <v>66</v>
      </c>
      <c r="H60" s="48"/>
      <c r="I60" s="49"/>
      <c r="J60" s="45">
        <f>SUBTOTAL(109,tblHousing14[Actual Cost],tblTransportation17[Actual Cost],tblInsurance18[Actual Cost],tblFood21[Actual Cost],tblPets23[Actual Cost],tblPersonalCare25[Actual Cost],tblEntertainment15[Actual Cost],tblLoans16[Actual Cost],tblTaxes19[Actual Cost],tblSavings20[Actual Cost],tblGifts22[Actual Cost],tblLegal24[Actual Cost])</f>
        <v>0</v>
      </c>
      <c r="K60" s="78"/>
    </row>
    <row r="61" spans="1:11">
      <c r="A61" s="78"/>
      <c r="B61" s="6" t="s">
        <v>65</v>
      </c>
      <c r="C61" s="7"/>
      <c r="D61" s="7"/>
      <c r="E61" s="8">
        <f>tblPersonalCare25[[#This Row],[Projected Cost]]-tblPersonalCare25[[#This Row],[Actual Cost]]</f>
        <v>0</v>
      </c>
      <c r="G61" s="50"/>
      <c r="H61" s="51"/>
      <c r="I61" s="52"/>
      <c r="J61" s="46"/>
      <c r="K61" s="78"/>
    </row>
    <row r="62" spans="1:11">
      <c r="A62" s="78"/>
      <c r="B62" s="6" t="s">
        <v>67</v>
      </c>
      <c r="C62" s="7"/>
      <c r="D62" s="7"/>
      <c r="E62" s="8">
        <f>tblPersonalCare25[[#This Row],[Projected Cost]]-tblPersonalCare25[[#This Row],[Actual Cost]]</f>
        <v>0</v>
      </c>
      <c r="G62" s="53" t="s">
        <v>68</v>
      </c>
      <c r="H62" s="54"/>
      <c r="I62" s="55"/>
      <c r="J62" s="45">
        <f>J58-J60</f>
        <v>0</v>
      </c>
      <c r="K62" s="78"/>
    </row>
    <row r="63" spans="1:11" ht="15" thickBot="1">
      <c r="A63" s="78"/>
      <c r="B63" s="15" t="s">
        <v>21</v>
      </c>
      <c r="C63" s="16"/>
      <c r="D63" s="16"/>
      <c r="E63" s="17">
        <f>tblPersonalCare25[[#This Row],[Projected Cost]]-tblPersonalCare25[[#This Row],[Actual Cost]]</f>
        <v>0</v>
      </c>
      <c r="G63" s="50"/>
      <c r="H63" s="51"/>
      <c r="I63" s="52"/>
      <c r="J63" s="46"/>
      <c r="K63" s="78"/>
    </row>
    <row r="64" spans="1:11" ht="15" thickTop="1">
      <c r="A64" s="78"/>
      <c r="B64" s="9" t="s">
        <v>69</v>
      </c>
      <c r="C64" s="10"/>
      <c r="D64" s="10"/>
      <c r="E64" s="11">
        <f>SUBTOTAL(109,tblPersonalCare25[Difference])</f>
        <v>0</v>
      </c>
      <c r="K64" s="78"/>
    </row>
    <row r="65" spans="1:11">
      <c r="A65" s="78"/>
      <c r="B65" s="44"/>
      <c r="C65" s="44"/>
      <c r="D65" s="44"/>
      <c r="E65" s="44"/>
      <c r="H65" s="36"/>
      <c r="I65" s="36"/>
      <c r="J65" s="36"/>
      <c r="K65" s="78"/>
    </row>
    <row r="66" spans="1:11" ht="32" customHeight="1">
      <c r="A66" s="78"/>
      <c r="B66" s="58" t="s">
        <v>77</v>
      </c>
      <c r="C66" s="58"/>
      <c r="D66" s="58"/>
      <c r="E66" s="58"/>
      <c r="F66" s="58"/>
      <c r="G66" s="58"/>
      <c r="H66" s="58"/>
      <c r="I66" s="58"/>
      <c r="J66" s="58"/>
      <c r="K66" s="78"/>
    </row>
    <row r="67" spans="1:11" ht="9" customHeight="1">
      <c r="A67" s="78"/>
      <c r="B67" s="79"/>
      <c r="C67" s="79"/>
      <c r="D67" s="79"/>
      <c r="E67" s="79"/>
      <c r="F67" s="79"/>
      <c r="G67" s="79"/>
      <c r="H67" s="80"/>
      <c r="I67" s="80"/>
      <c r="J67" s="80"/>
      <c r="K67" s="78"/>
    </row>
    <row r="68" spans="1:11">
      <c r="H68" s="36"/>
      <c r="I68" s="36"/>
      <c r="J68" s="36"/>
    </row>
    <row r="69" spans="1:11">
      <c r="H69" s="36"/>
      <c r="I69" s="36"/>
      <c r="J69" s="36"/>
    </row>
    <row r="70" spans="1:11">
      <c r="H70" s="36"/>
      <c r="I70" s="36"/>
      <c r="J70" s="36"/>
    </row>
    <row r="71" spans="1:11">
      <c r="H71" s="36"/>
      <c r="I71" s="36"/>
      <c r="J71" s="36"/>
    </row>
  </sheetData>
  <mergeCells count="34">
    <mergeCell ref="B66:J66"/>
    <mergeCell ref="G60:I61"/>
    <mergeCell ref="J60:J61"/>
    <mergeCell ref="G62:I63"/>
    <mergeCell ref="J62:J63"/>
    <mergeCell ref="B65:E65"/>
    <mergeCell ref="G44:J44"/>
    <mergeCell ref="B47:E47"/>
    <mergeCell ref="G50:J50"/>
    <mergeCell ref="B55:E55"/>
    <mergeCell ref="G57:J57"/>
    <mergeCell ref="G58:I59"/>
    <mergeCell ref="J58:J59"/>
    <mergeCell ref="G23:J23"/>
    <mergeCell ref="B24:E24"/>
    <mergeCell ref="G32:J32"/>
    <mergeCell ref="B34:E34"/>
    <mergeCell ref="G38:J38"/>
    <mergeCell ref="B41:E41"/>
    <mergeCell ref="B8:B10"/>
    <mergeCell ref="C8:D8"/>
    <mergeCell ref="G8:I9"/>
    <mergeCell ref="J8:J9"/>
    <mergeCell ref="C9:D9"/>
    <mergeCell ref="C10:D10"/>
    <mergeCell ref="B2:J2"/>
    <mergeCell ref="B4:B6"/>
    <mergeCell ref="C4:D4"/>
    <mergeCell ref="G4:I5"/>
    <mergeCell ref="J4:J5"/>
    <mergeCell ref="C5:D5"/>
    <mergeCell ref="C6:D6"/>
    <mergeCell ref="G6:I7"/>
    <mergeCell ref="J6:J7"/>
  </mergeCells>
  <hyperlinks>
    <hyperlink ref="B66" r:id="rId1" xr:uid="{DED4C8B3-3C2A-D04D-92F0-C9F68CF57330}"/>
  </hyperlinks>
  <printOptions horizontalCentered="1"/>
  <pageMargins left="0.4" right="0.4" top="0.4" bottom="0.4" header="0.3" footer="0.3"/>
  <pageSetup scale="73" orientation="portrait" r:id="rId2"/>
  <headerFooter differentFirst="1">
    <oddFooter>&amp;C&amp;"Calibri (Body),Regular"&amp;14&amp;K204629www.BrianUrsu.com</oddFooter>
  </headerFooter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J70"/>
  <sheetViews>
    <sheetView showGridLines="0" zoomScale="152" zoomScaleNormal="152" zoomScaleSheetLayoutView="149" workbookViewId="0">
      <selection activeCell="B1" sqref="B1:J1"/>
    </sheetView>
  </sheetViews>
  <sheetFormatPr baseColWidth="10" defaultColWidth="9" defaultRowHeight="14"/>
  <cols>
    <col min="1" max="1" width="1.796875" customWidth="1"/>
    <col min="2" max="2" width="19.59765625" customWidth="1"/>
    <col min="3" max="3" width="16" customWidth="1"/>
    <col min="4" max="4" width="13" customWidth="1"/>
    <col min="5" max="5" width="12.59765625" customWidth="1"/>
    <col min="6" max="6" width="2.796875" customWidth="1"/>
    <col min="7" max="7" width="27.19921875" customWidth="1"/>
    <col min="8" max="8" width="16" customWidth="1"/>
    <col min="9" max="9" width="13" customWidth="1"/>
    <col min="10" max="10" width="12.59765625" customWidth="1"/>
  </cols>
  <sheetData>
    <row r="1" spans="2:10" s="1" customFormat="1" ht="59" customHeight="1" thickBot="1">
      <c r="B1" s="56" t="s">
        <v>76</v>
      </c>
      <c r="C1" s="57"/>
      <c r="D1" s="57"/>
      <c r="E1" s="57"/>
      <c r="F1" s="57"/>
      <c r="G1" s="57"/>
      <c r="H1" s="57"/>
      <c r="I1" s="57"/>
      <c r="J1" s="57"/>
    </row>
    <row r="2" spans="2:10" ht="14" customHeight="1"/>
    <row r="3" spans="2:10">
      <c r="B3" s="61" t="s">
        <v>0</v>
      </c>
      <c r="C3" s="59" t="s">
        <v>1</v>
      </c>
      <c r="D3" s="60"/>
      <c r="E3" s="4"/>
      <c r="G3" s="64" t="s">
        <v>70</v>
      </c>
      <c r="H3" s="65"/>
      <c r="I3" s="66"/>
      <c r="J3" s="45">
        <f>E5-J57</f>
        <v>0</v>
      </c>
    </row>
    <row r="4" spans="2:10">
      <c r="B4" s="62"/>
      <c r="C4" s="59" t="s">
        <v>2</v>
      </c>
      <c r="D4" s="60"/>
      <c r="E4" s="5"/>
      <c r="G4" s="67"/>
      <c r="H4" s="68"/>
      <c r="I4" s="69"/>
      <c r="J4" s="46"/>
    </row>
    <row r="5" spans="2:10">
      <c r="B5" s="63"/>
      <c r="C5" s="59" t="s">
        <v>3</v>
      </c>
      <c r="D5" s="60"/>
      <c r="E5" s="34">
        <f>SUM(E3:E4)</f>
        <v>0</v>
      </c>
      <c r="G5" s="64" t="s">
        <v>71</v>
      </c>
      <c r="H5" s="65"/>
      <c r="I5" s="66"/>
      <c r="J5" s="45">
        <f>E9-J59</f>
        <v>0</v>
      </c>
    </row>
    <row r="6" spans="2:10">
      <c r="B6" s="2"/>
      <c r="C6" s="2"/>
      <c r="D6" s="2"/>
      <c r="E6" s="2"/>
      <c r="G6" s="67"/>
      <c r="H6" s="68"/>
      <c r="I6" s="69"/>
      <c r="J6" s="46"/>
    </row>
    <row r="7" spans="2:10">
      <c r="B7" s="61" t="s">
        <v>4</v>
      </c>
      <c r="C7" s="59" t="s">
        <v>1</v>
      </c>
      <c r="D7" s="60"/>
      <c r="E7" s="4"/>
      <c r="G7" s="64" t="s">
        <v>72</v>
      </c>
      <c r="H7" s="65"/>
      <c r="I7" s="66"/>
      <c r="J7" s="45">
        <f>J5-J3</f>
        <v>0</v>
      </c>
    </row>
    <row r="8" spans="2:10">
      <c r="B8" s="62"/>
      <c r="C8" s="59" t="s">
        <v>2</v>
      </c>
      <c r="D8" s="60"/>
      <c r="E8" s="5"/>
      <c r="G8" s="67"/>
      <c r="H8" s="68"/>
      <c r="I8" s="69"/>
      <c r="J8" s="46"/>
    </row>
    <row r="9" spans="2:10">
      <c r="B9" s="63"/>
      <c r="C9" s="59" t="s">
        <v>3</v>
      </c>
      <c r="D9" s="60"/>
      <c r="E9" s="34">
        <f>SUM(E7:E8)</f>
        <v>0</v>
      </c>
    </row>
    <row r="10" spans="2:10" ht="13" customHeight="1"/>
    <row r="11" spans="2:10">
      <c r="B11" s="37" t="s">
        <v>5</v>
      </c>
      <c r="C11" s="37" t="s">
        <v>6</v>
      </c>
      <c r="D11" s="37" t="s">
        <v>7</v>
      </c>
      <c r="E11" s="37" t="s">
        <v>8</v>
      </c>
      <c r="G11" s="38" t="s">
        <v>9</v>
      </c>
      <c r="H11" s="39" t="s">
        <v>6</v>
      </c>
      <c r="I11" s="39" t="s">
        <v>7</v>
      </c>
      <c r="J11" s="40" t="s">
        <v>8</v>
      </c>
    </row>
    <row r="12" spans="2:10">
      <c r="B12" s="6" t="s">
        <v>10</v>
      </c>
      <c r="C12" s="7"/>
      <c r="D12" s="7"/>
      <c r="E12" s="8">
        <f>tblHousing[[#This Row],[Projected Cost]]-tblHousing[[#This Row],[Actual Cost]]</f>
        <v>0</v>
      </c>
      <c r="G12" s="18" t="s">
        <v>74</v>
      </c>
      <c r="H12" s="19"/>
      <c r="I12" s="19"/>
      <c r="J12" s="20">
        <f>tblEntertainment[[#This Row],[Projected Cost]]-tblEntertainment[[#This Row],[Actual Cost]]</f>
        <v>0</v>
      </c>
    </row>
    <row r="13" spans="2:10">
      <c r="B13" s="9" t="s">
        <v>11</v>
      </c>
      <c r="C13" s="10"/>
      <c r="D13" s="10"/>
      <c r="E13" s="11">
        <f>tblHousing[[#This Row],[Projected Cost]]-tblHousing[[#This Row],[Actual Cost]]</f>
        <v>0</v>
      </c>
      <c r="G13" s="18" t="s">
        <v>73</v>
      </c>
      <c r="H13" s="19"/>
      <c r="I13" s="19"/>
      <c r="J13" s="20">
        <f>tblEntertainment[[#This Row],[Projected Cost]]-tblEntertainment[[#This Row],[Actual Cost]]</f>
        <v>0</v>
      </c>
    </row>
    <row r="14" spans="2:10">
      <c r="B14" s="6" t="s">
        <v>12</v>
      </c>
      <c r="C14" s="7"/>
      <c r="D14" s="7"/>
      <c r="E14" s="8">
        <f>tblHousing[[#This Row],[Projected Cost]]-tblHousing[[#This Row],[Actual Cost]]</f>
        <v>0</v>
      </c>
      <c r="F14" s="3"/>
      <c r="G14" s="21" t="s">
        <v>13</v>
      </c>
      <c r="H14" s="19"/>
      <c r="I14" s="19"/>
      <c r="J14" s="20">
        <f>tblEntertainment[[#This Row],[Projected Cost]]-tblEntertainment[[#This Row],[Actual Cost]]</f>
        <v>0</v>
      </c>
    </row>
    <row r="15" spans="2:10">
      <c r="B15" s="9" t="s">
        <v>14</v>
      </c>
      <c r="C15" s="10"/>
      <c r="D15" s="10"/>
      <c r="E15" s="11">
        <f>tblHousing[[#This Row],[Projected Cost]]-tblHousing[[#This Row],[Actual Cost]]</f>
        <v>0</v>
      </c>
      <c r="F15" s="3"/>
      <c r="G15" s="21" t="s">
        <v>15</v>
      </c>
      <c r="H15" s="19"/>
      <c r="I15" s="19"/>
      <c r="J15" s="20">
        <f>tblEntertainment[[#This Row],[Projected Cost]]-tblEntertainment[[#This Row],[Actual Cost]]</f>
        <v>0</v>
      </c>
    </row>
    <row r="16" spans="2:10">
      <c r="B16" s="6" t="s">
        <v>16</v>
      </c>
      <c r="C16" s="7"/>
      <c r="D16" s="7"/>
      <c r="E16" s="8">
        <f>tblHousing[[#This Row],[Projected Cost]]-tblHousing[[#This Row],[Actual Cost]]</f>
        <v>0</v>
      </c>
      <c r="F16" s="3"/>
      <c r="G16" s="22" t="s">
        <v>17</v>
      </c>
      <c r="H16" s="23"/>
      <c r="I16" s="23"/>
      <c r="J16" s="24">
        <f>tblEntertainment[[#This Row],[Projected Cost]]-tblEntertainment[[#This Row],[Actual Cost]]</f>
        <v>0</v>
      </c>
    </row>
    <row r="17" spans="2:10">
      <c r="B17" s="6" t="s">
        <v>18</v>
      </c>
      <c r="C17" s="7"/>
      <c r="D17" s="7"/>
      <c r="E17" s="8">
        <f>tblHousing[[#This Row],[Projected Cost]]-tblHousing[[#This Row],[Actual Cost]]</f>
        <v>0</v>
      </c>
      <c r="G17" s="18" t="s">
        <v>19</v>
      </c>
      <c r="H17" s="19"/>
      <c r="I17" s="19"/>
      <c r="J17" s="20">
        <f>tblEntertainment[[#This Row],[Projected Cost]]-tblEntertainment[[#This Row],[Actual Cost]]</f>
        <v>0</v>
      </c>
    </row>
    <row r="18" spans="2:10">
      <c r="B18" s="6" t="s">
        <v>20</v>
      </c>
      <c r="C18" s="7"/>
      <c r="D18" s="7"/>
      <c r="E18" s="8">
        <f>tblHousing[[#This Row],[Projected Cost]]-tblHousing[[#This Row],[Actual Cost]]</f>
        <v>0</v>
      </c>
      <c r="G18" s="18" t="s">
        <v>21</v>
      </c>
      <c r="H18" s="19"/>
      <c r="I18" s="19"/>
      <c r="J18" s="20">
        <f>tblEntertainment[[#This Row],[Projected Cost]]-tblEntertainment[[#This Row],[Actual Cost]]</f>
        <v>0</v>
      </c>
    </row>
    <row r="19" spans="2:10">
      <c r="B19" s="12" t="s">
        <v>22</v>
      </c>
      <c r="C19" s="13"/>
      <c r="D19" s="13">
        <v>0</v>
      </c>
      <c r="E19" s="14">
        <f>tblHousing[[#This Row],[Projected Cost]]-tblHousing[[#This Row],[Actual Cost]]</f>
        <v>0</v>
      </c>
      <c r="G19" s="18" t="s">
        <v>21</v>
      </c>
      <c r="H19" s="19"/>
      <c r="I19" s="19"/>
      <c r="J19" s="20">
        <f>tblEntertainment[[#This Row],[Projected Cost]]-tblEntertainment[[#This Row],[Actual Cost]]</f>
        <v>0</v>
      </c>
    </row>
    <row r="20" spans="2:10" ht="15" thickBot="1">
      <c r="B20" s="6" t="s">
        <v>23</v>
      </c>
      <c r="C20" s="7">
        <v>0</v>
      </c>
      <c r="D20" s="7">
        <v>0</v>
      </c>
      <c r="E20" s="8">
        <f>tblHousing[[#This Row],[Projected Cost]]-tblHousing[[#This Row],[Actual Cost]]</f>
        <v>0</v>
      </c>
      <c r="G20" s="25" t="s">
        <v>21</v>
      </c>
      <c r="H20" s="26"/>
      <c r="I20" s="26"/>
      <c r="J20" s="27">
        <f>tblEntertainment[[#This Row],[Projected Cost]]-tblEntertainment[[#This Row],[Actual Cost]]</f>
        <v>0</v>
      </c>
    </row>
    <row r="21" spans="2:10" ht="16" thickTop="1" thickBot="1">
      <c r="B21" s="15" t="s">
        <v>21</v>
      </c>
      <c r="C21" s="16">
        <v>0</v>
      </c>
      <c r="D21" s="16">
        <v>0</v>
      </c>
      <c r="E21" s="17">
        <f>tblHousing[[#This Row],[Projected Cost]]-tblHousing[[#This Row],[Actual Cost]]</f>
        <v>0</v>
      </c>
      <c r="G21" s="28" t="s">
        <v>69</v>
      </c>
      <c r="H21" s="29"/>
      <c r="I21" s="29"/>
      <c r="J21" s="30">
        <f>SUBTOTAL(109,tblEntertainment[Difference])</f>
        <v>0</v>
      </c>
    </row>
    <row r="22" spans="2:10" ht="15" thickTop="1">
      <c r="B22" s="31" t="s">
        <v>69</v>
      </c>
      <c r="C22" s="10"/>
      <c r="D22" s="10"/>
      <c r="E22" s="32">
        <f>SUBTOTAL(109,tblHousing[Difference])</f>
        <v>0</v>
      </c>
      <c r="G22" s="44"/>
      <c r="H22" s="44"/>
      <c r="I22" s="44"/>
      <c r="J22" s="44"/>
    </row>
    <row r="23" spans="2:10">
      <c r="B23" s="44"/>
      <c r="C23" s="44"/>
      <c r="D23" s="44"/>
      <c r="E23" s="44"/>
      <c r="G23" s="38" t="s">
        <v>24</v>
      </c>
      <c r="H23" s="39" t="s">
        <v>6</v>
      </c>
      <c r="I23" s="39" t="s">
        <v>7</v>
      </c>
      <c r="J23" s="40" t="s">
        <v>8</v>
      </c>
    </row>
    <row r="24" spans="2:10">
      <c r="B24" s="38" t="s">
        <v>25</v>
      </c>
      <c r="C24" s="39" t="s">
        <v>6</v>
      </c>
      <c r="D24" s="39" t="s">
        <v>7</v>
      </c>
      <c r="E24" s="40" t="s">
        <v>8</v>
      </c>
      <c r="G24" s="18" t="s">
        <v>26</v>
      </c>
      <c r="H24" s="19"/>
      <c r="I24" s="19"/>
      <c r="J24" s="20">
        <f>tblLoans[[#This Row],[Projected Cost]]-tblLoans[[#This Row],[Actual Cost]]</f>
        <v>0</v>
      </c>
    </row>
    <row r="25" spans="2:10">
      <c r="B25" s="18" t="s">
        <v>27</v>
      </c>
      <c r="C25" s="19"/>
      <c r="D25" s="19"/>
      <c r="E25" s="20">
        <f>tblTransportation[[#This Row],[Projected Cost]]-tblTransportation[[#This Row],[Actual Cost]]</f>
        <v>0</v>
      </c>
      <c r="G25" s="18" t="s">
        <v>28</v>
      </c>
      <c r="H25" s="19"/>
      <c r="I25" s="19"/>
      <c r="J25" s="20">
        <f>tblLoans[[#This Row],[Projected Cost]]-tblLoans[[#This Row],[Actual Cost]]</f>
        <v>0</v>
      </c>
    </row>
    <row r="26" spans="2:10">
      <c r="B26" s="18" t="s">
        <v>75</v>
      </c>
      <c r="C26" s="19"/>
      <c r="D26" s="19"/>
      <c r="E26" s="20">
        <f>tblTransportation[[#This Row],[Projected Cost]]-tblTransportation[[#This Row],[Actual Cost]]</f>
        <v>0</v>
      </c>
      <c r="G26" s="18" t="s">
        <v>29</v>
      </c>
      <c r="H26" s="19"/>
      <c r="I26" s="19"/>
      <c r="J26" s="20">
        <f>tblLoans[[#This Row],[Projected Cost]]-tblLoans[[#This Row],[Actual Cost]]</f>
        <v>0</v>
      </c>
    </row>
    <row r="27" spans="2:10">
      <c r="B27" s="18" t="s">
        <v>30</v>
      </c>
      <c r="C27" s="19"/>
      <c r="D27" s="19"/>
      <c r="E27" s="20">
        <f>tblTransportation[[#This Row],[Projected Cost]]-tblTransportation[[#This Row],[Actual Cost]]</f>
        <v>0</v>
      </c>
      <c r="G27" s="18" t="s">
        <v>29</v>
      </c>
      <c r="H27" s="19"/>
      <c r="I27" s="19"/>
      <c r="J27" s="20">
        <f>tblLoans[[#This Row],[Projected Cost]]-tblLoans[[#This Row],[Actual Cost]]</f>
        <v>0</v>
      </c>
    </row>
    <row r="28" spans="2:10">
      <c r="B28" s="33" t="s">
        <v>31</v>
      </c>
      <c r="C28" s="29"/>
      <c r="D28" s="29"/>
      <c r="E28" s="24">
        <f>tblTransportation[[#This Row],[Projected Cost]]-tblTransportation[[#This Row],[Actual Cost]]</f>
        <v>0</v>
      </c>
      <c r="G28" s="18" t="s">
        <v>29</v>
      </c>
      <c r="H28" s="19"/>
      <c r="I28" s="19"/>
      <c r="J28" s="20">
        <f>tblLoans[[#This Row],[Projected Cost]]-tblLoans[[#This Row],[Actual Cost]]</f>
        <v>0</v>
      </c>
    </row>
    <row r="29" spans="2:10" ht="15" thickBot="1">
      <c r="B29" s="18" t="s">
        <v>32</v>
      </c>
      <c r="C29" s="19"/>
      <c r="D29" s="19"/>
      <c r="E29" s="20">
        <f>tblTransportation[[#This Row],[Projected Cost]]-tblTransportation[[#This Row],[Actual Cost]]</f>
        <v>0</v>
      </c>
      <c r="G29" s="25" t="s">
        <v>21</v>
      </c>
      <c r="H29" s="26"/>
      <c r="I29" s="26"/>
      <c r="J29" s="27">
        <f>tblLoans[[#This Row],[Projected Cost]]-tblLoans[[#This Row],[Actual Cost]]</f>
        <v>0</v>
      </c>
    </row>
    <row r="30" spans="2:10" ht="15" thickTop="1">
      <c r="B30" s="18" t="s">
        <v>33</v>
      </c>
      <c r="C30" s="19"/>
      <c r="D30" s="19"/>
      <c r="E30" s="20">
        <f>tblTransportation[[#This Row],[Projected Cost]]-tblTransportation[[#This Row],[Actual Cost]]</f>
        <v>0</v>
      </c>
      <c r="G30" s="33" t="s">
        <v>69</v>
      </c>
      <c r="H30" s="29"/>
      <c r="I30" s="29"/>
      <c r="J30" s="24">
        <f>SUBTOTAL(109,tblLoans[Difference])</f>
        <v>0</v>
      </c>
    </row>
    <row r="31" spans="2:10" ht="15" thickBot="1">
      <c r="B31" s="25" t="s">
        <v>21</v>
      </c>
      <c r="C31" s="26"/>
      <c r="D31" s="26"/>
      <c r="E31" s="27">
        <f>tblTransportation[[#This Row],[Projected Cost]]-tblTransportation[[#This Row],[Actual Cost]]</f>
        <v>0</v>
      </c>
      <c r="G31" s="44"/>
      <c r="H31" s="44"/>
      <c r="I31" s="44"/>
      <c r="J31" s="44"/>
    </row>
    <row r="32" spans="2:10" ht="15" thickTop="1">
      <c r="B32" s="33" t="s">
        <v>69</v>
      </c>
      <c r="C32" s="29"/>
      <c r="D32" s="29"/>
      <c r="E32" s="24">
        <f>SUBTOTAL(109,tblTransportation[Difference])</f>
        <v>0</v>
      </c>
      <c r="G32" s="38" t="s">
        <v>34</v>
      </c>
      <c r="H32" s="39" t="s">
        <v>6</v>
      </c>
      <c r="I32" s="39" t="s">
        <v>7</v>
      </c>
      <c r="J32" s="40" t="s">
        <v>8</v>
      </c>
    </row>
    <row r="33" spans="2:10">
      <c r="B33" s="44"/>
      <c r="C33" s="44"/>
      <c r="D33" s="44"/>
      <c r="E33" s="44"/>
      <c r="G33" s="18" t="s">
        <v>35</v>
      </c>
      <c r="H33" s="19"/>
      <c r="I33" s="19"/>
      <c r="J33" s="20">
        <f>tblTaxes[[#This Row],[Projected Cost]]-tblTaxes[[#This Row],[Actual Cost]]</f>
        <v>0</v>
      </c>
    </row>
    <row r="34" spans="2:10">
      <c r="B34" s="38" t="s">
        <v>36</v>
      </c>
      <c r="C34" s="39" t="s">
        <v>6</v>
      </c>
      <c r="D34" s="39" t="s">
        <v>7</v>
      </c>
      <c r="E34" s="40" t="s">
        <v>8</v>
      </c>
      <c r="G34" s="18" t="s">
        <v>37</v>
      </c>
      <c r="H34" s="19"/>
      <c r="I34" s="19"/>
      <c r="J34" s="20">
        <f>tblTaxes[[#This Row],[Projected Cost]]-tblTaxes[[#This Row],[Actual Cost]]</f>
        <v>0</v>
      </c>
    </row>
    <row r="35" spans="2:10" ht="15" thickBot="1">
      <c r="B35" s="18" t="s">
        <v>38</v>
      </c>
      <c r="C35" s="19"/>
      <c r="D35" s="19"/>
      <c r="E35" s="20">
        <f>tblInsurance[[#This Row],[Projected Cost]]-tblInsurance[[#This Row],[Actual Cost]]</f>
        <v>0</v>
      </c>
      <c r="G35" s="25" t="s">
        <v>21</v>
      </c>
      <c r="H35" s="26"/>
      <c r="I35" s="26"/>
      <c r="J35" s="27">
        <f>tblTaxes[[#This Row],[Projected Cost]]-tblTaxes[[#This Row],[Actual Cost]]</f>
        <v>0</v>
      </c>
    </row>
    <row r="36" spans="2:10" ht="15" thickTop="1">
      <c r="B36" s="18" t="s">
        <v>39</v>
      </c>
      <c r="C36" s="19"/>
      <c r="D36" s="19"/>
      <c r="E36" s="20">
        <f>tblInsurance[[#This Row],[Projected Cost]]-tblInsurance[[#This Row],[Actual Cost]]</f>
        <v>0</v>
      </c>
      <c r="G36" s="33" t="s">
        <v>69</v>
      </c>
      <c r="H36" s="29"/>
      <c r="I36" s="29"/>
      <c r="J36" s="24">
        <f>SUBTOTAL(109,tblTaxes[Difference])</f>
        <v>0</v>
      </c>
    </row>
    <row r="37" spans="2:10">
      <c r="B37" s="18" t="s">
        <v>40</v>
      </c>
      <c r="C37" s="19"/>
      <c r="D37" s="19"/>
      <c r="E37" s="20">
        <f>tblInsurance[[#This Row],[Projected Cost]]-tblInsurance[[#This Row],[Actual Cost]]</f>
        <v>0</v>
      </c>
      <c r="G37" s="44"/>
      <c r="H37" s="44"/>
      <c r="I37" s="44"/>
      <c r="J37" s="44"/>
    </row>
    <row r="38" spans="2:10" ht="15" thickBot="1">
      <c r="B38" s="25" t="s">
        <v>21</v>
      </c>
      <c r="C38" s="26"/>
      <c r="D38" s="26"/>
      <c r="E38" s="27">
        <f>tblInsurance[[#This Row],[Projected Cost]]-tblInsurance[[#This Row],[Actual Cost]]</f>
        <v>0</v>
      </c>
      <c r="G38" s="38" t="s">
        <v>41</v>
      </c>
      <c r="H38" s="39" t="s">
        <v>6</v>
      </c>
      <c r="I38" s="39" t="s">
        <v>7</v>
      </c>
      <c r="J38" s="40" t="s">
        <v>8</v>
      </c>
    </row>
    <row r="39" spans="2:10" ht="15" thickTop="1">
      <c r="B39" s="33" t="s">
        <v>69</v>
      </c>
      <c r="C39" s="29"/>
      <c r="D39" s="29"/>
      <c r="E39" s="24">
        <f>SUBTOTAL(109,tblInsurance[Difference])</f>
        <v>0</v>
      </c>
      <c r="G39" s="18" t="s">
        <v>42</v>
      </c>
      <c r="H39" s="19"/>
      <c r="I39" s="19"/>
      <c r="J39" s="20">
        <f>tblSavings[[#This Row],[Projected Cost]]-tblSavings[[#This Row],[Actual Cost]]</f>
        <v>0</v>
      </c>
    </row>
    <row r="40" spans="2:10">
      <c r="B40" s="44"/>
      <c r="C40" s="44"/>
      <c r="D40" s="44"/>
      <c r="E40" s="44"/>
      <c r="G40" s="18" t="s">
        <v>44</v>
      </c>
      <c r="H40" s="19"/>
      <c r="I40" s="19"/>
      <c r="J40" s="20">
        <f>tblSavings[[#This Row],[Projected Cost]]-tblSavings[[#This Row],[Actual Cost]]</f>
        <v>0</v>
      </c>
    </row>
    <row r="41" spans="2:10" ht="15" thickBot="1">
      <c r="B41" s="38" t="s">
        <v>43</v>
      </c>
      <c r="C41" s="39" t="s">
        <v>6</v>
      </c>
      <c r="D41" s="39" t="s">
        <v>7</v>
      </c>
      <c r="E41" s="40" t="s">
        <v>8</v>
      </c>
      <c r="G41" s="25" t="s">
        <v>21</v>
      </c>
      <c r="H41" s="26"/>
      <c r="I41" s="26"/>
      <c r="J41" s="27">
        <f>tblSavings[[#This Row],[Projected Cost]]-tblSavings[[#This Row],[Actual Cost]]</f>
        <v>0</v>
      </c>
    </row>
    <row r="42" spans="2:10" ht="15" thickTop="1">
      <c r="B42" s="18" t="s">
        <v>45</v>
      </c>
      <c r="C42" s="19"/>
      <c r="D42" s="19"/>
      <c r="E42" s="20">
        <f>tblFood[[#This Row],[Projected Cost]]-tblFood[[#This Row],[Actual Cost]]</f>
        <v>0</v>
      </c>
      <c r="G42" s="33" t="s">
        <v>69</v>
      </c>
      <c r="H42" s="29"/>
      <c r="I42" s="29"/>
      <c r="J42" s="24">
        <f>SUBTOTAL(109,tblSavings[Difference])</f>
        <v>0</v>
      </c>
    </row>
    <row r="43" spans="2:10">
      <c r="B43" s="18" t="s">
        <v>46</v>
      </c>
      <c r="C43" s="19"/>
      <c r="D43" s="19"/>
      <c r="E43" s="20">
        <f>tblFood[[#This Row],[Projected Cost]]-tblFood[[#This Row],[Actual Cost]]</f>
        <v>0</v>
      </c>
      <c r="G43" s="44"/>
      <c r="H43" s="44"/>
      <c r="I43" s="44"/>
      <c r="J43" s="44"/>
    </row>
    <row r="44" spans="2:10" ht="15" thickBot="1">
      <c r="B44" s="25" t="s">
        <v>21</v>
      </c>
      <c r="C44" s="26"/>
      <c r="D44" s="26"/>
      <c r="E44" s="27">
        <f>tblFood[[#This Row],[Projected Cost]]-tblFood[[#This Row],[Actual Cost]]</f>
        <v>0</v>
      </c>
      <c r="G44" s="38" t="s">
        <v>47</v>
      </c>
      <c r="H44" s="39" t="s">
        <v>6</v>
      </c>
      <c r="I44" s="39" t="s">
        <v>7</v>
      </c>
      <c r="J44" s="40" t="s">
        <v>8</v>
      </c>
    </row>
    <row r="45" spans="2:10" ht="15" thickTop="1">
      <c r="B45" s="33" t="s">
        <v>69</v>
      </c>
      <c r="C45" s="29"/>
      <c r="D45" s="29"/>
      <c r="E45" s="24">
        <f>SUBTOTAL(109,tblFood[Difference])</f>
        <v>0</v>
      </c>
      <c r="G45" s="18" t="s">
        <v>48</v>
      </c>
      <c r="H45" s="19"/>
      <c r="I45" s="19"/>
      <c r="J45" s="20">
        <f>tblGifts[[#This Row],[Projected Cost]]-tblGifts[[#This Row],[Actual Cost]]</f>
        <v>0</v>
      </c>
    </row>
    <row r="46" spans="2:10">
      <c r="B46" s="44"/>
      <c r="C46" s="44"/>
      <c r="D46" s="44"/>
      <c r="E46" s="44"/>
      <c r="G46" s="18" t="s">
        <v>50</v>
      </c>
      <c r="H46" s="19"/>
      <c r="I46" s="19"/>
      <c r="J46" s="20">
        <f>tblGifts[[#This Row],[Projected Cost]]-tblGifts[[#This Row],[Actual Cost]]</f>
        <v>0</v>
      </c>
    </row>
    <row r="47" spans="2:10" ht="15" thickBot="1">
      <c r="B47" s="38" t="s">
        <v>49</v>
      </c>
      <c r="C47" s="39" t="s">
        <v>6</v>
      </c>
      <c r="D47" s="39" t="s">
        <v>7</v>
      </c>
      <c r="E47" s="40" t="s">
        <v>8</v>
      </c>
      <c r="G47" s="25" t="s">
        <v>52</v>
      </c>
      <c r="H47" s="26"/>
      <c r="I47" s="26"/>
      <c r="J47" s="27">
        <f>tblGifts[[#This Row],[Projected Cost]]-tblGifts[[#This Row],[Actual Cost]]</f>
        <v>0</v>
      </c>
    </row>
    <row r="48" spans="2:10" ht="15" thickTop="1">
      <c r="B48" s="18" t="s">
        <v>51</v>
      </c>
      <c r="C48" s="19"/>
      <c r="D48" s="19"/>
      <c r="E48" s="20">
        <f>tblPets[[#This Row],[Projected Cost]]-tblPets[[#This Row],[Actual Cost]]</f>
        <v>0</v>
      </c>
      <c r="G48" s="33" t="s">
        <v>69</v>
      </c>
      <c r="H48" s="29"/>
      <c r="I48" s="29"/>
      <c r="J48" s="24">
        <f>SUBTOTAL(109,tblGifts[Difference])</f>
        <v>0</v>
      </c>
    </row>
    <row r="49" spans="2:10">
      <c r="B49" s="18" t="s">
        <v>53</v>
      </c>
      <c r="C49" s="19"/>
      <c r="D49" s="19"/>
      <c r="E49" s="20">
        <f>tblPets[[#This Row],[Projected Cost]]-tblPets[[#This Row],[Actual Cost]]</f>
        <v>0</v>
      </c>
      <c r="G49" s="44"/>
      <c r="H49" s="44"/>
      <c r="I49" s="44"/>
      <c r="J49" s="44"/>
    </row>
    <row r="50" spans="2:10">
      <c r="B50" s="18" t="s">
        <v>54</v>
      </c>
      <c r="C50" s="19"/>
      <c r="D50" s="19"/>
      <c r="E50" s="20">
        <f>tblPets[[#This Row],[Projected Cost]]-tblPets[[#This Row],[Actual Cost]]</f>
        <v>0</v>
      </c>
      <c r="G50" s="38" t="s">
        <v>56</v>
      </c>
      <c r="H50" s="39" t="s">
        <v>6</v>
      </c>
      <c r="I50" s="39" t="s">
        <v>7</v>
      </c>
      <c r="J50" s="40" t="s">
        <v>8</v>
      </c>
    </row>
    <row r="51" spans="2:10">
      <c r="B51" s="18" t="s">
        <v>55</v>
      </c>
      <c r="C51" s="19"/>
      <c r="D51" s="19"/>
      <c r="E51" s="20">
        <f>tblPets[[#This Row],[Projected Cost]]-tblPets[[#This Row],[Actual Cost]]</f>
        <v>0</v>
      </c>
      <c r="G51" s="18" t="s">
        <v>57</v>
      </c>
      <c r="H51" s="19"/>
      <c r="I51" s="19"/>
      <c r="J51" s="20">
        <f>tblLegal[[#This Row],[Projected Cost]]-tblLegal[[#This Row],[Actual Cost]]</f>
        <v>0</v>
      </c>
    </row>
    <row r="52" spans="2:10" ht="15" thickBot="1">
      <c r="B52" s="25" t="s">
        <v>21</v>
      </c>
      <c r="C52" s="26"/>
      <c r="D52" s="26"/>
      <c r="E52" s="27">
        <f>tblPets[[#This Row],[Projected Cost]]-tblPets[[#This Row],[Actual Cost]]</f>
        <v>0</v>
      </c>
      <c r="G52" s="18" t="s">
        <v>58</v>
      </c>
      <c r="H52" s="19"/>
      <c r="I52" s="19"/>
      <c r="J52" s="20">
        <f>tblLegal[[#This Row],[Projected Cost]]-tblLegal[[#This Row],[Actual Cost]]</f>
        <v>0</v>
      </c>
    </row>
    <row r="53" spans="2:10" ht="15" thickTop="1">
      <c r="B53" s="33" t="s">
        <v>69</v>
      </c>
      <c r="C53" s="29"/>
      <c r="D53" s="29"/>
      <c r="E53" s="24">
        <f>SUBTOTAL(109,tblPets[Difference])</f>
        <v>0</v>
      </c>
      <c r="G53" s="18" t="s">
        <v>59</v>
      </c>
      <c r="H53" s="19"/>
      <c r="I53" s="19"/>
      <c r="J53" s="20">
        <f>tblLegal[[#This Row],[Projected Cost]]-tblLegal[[#This Row],[Actual Cost]]</f>
        <v>0</v>
      </c>
    </row>
    <row r="54" spans="2:10" ht="15" thickBot="1">
      <c r="B54" s="44"/>
      <c r="C54" s="44"/>
      <c r="D54" s="44"/>
      <c r="E54" s="44"/>
      <c r="G54" s="25" t="s">
        <v>21</v>
      </c>
      <c r="H54" s="26"/>
      <c r="I54" s="26"/>
      <c r="J54" s="27">
        <f>tblLegal[[#This Row],[Projected Cost]]-tblLegal[[#This Row],[Actual Cost]]</f>
        <v>0</v>
      </c>
    </row>
    <row r="55" spans="2:10" ht="15" thickTop="1">
      <c r="B55" s="41" t="s">
        <v>60</v>
      </c>
      <c r="C55" s="42" t="s">
        <v>6</v>
      </c>
      <c r="D55" s="42" t="s">
        <v>7</v>
      </c>
      <c r="E55" s="43" t="s">
        <v>8</v>
      </c>
      <c r="G55" s="33" t="s">
        <v>69</v>
      </c>
      <c r="H55" s="29"/>
      <c r="I55" s="29"/>
      <c r="J55" s="24">
        <f>SUBTOTAL(109,tblLegal[Difference])</f>
        <v>0</v>
      </c>
    </row>
    <row r="56" spans="2:10">
      <c r="B56" s="6" t="s">
        <v>53</v>
      </c>
      <c r="C56" s="7"/>
      <c r="D56" s="7"/>
      <c r="E56" s="8">
        <f>tblPersonalCare[[#This Row],[Projected Cost]]-tblPersonalCare[[#This Row],[Actual Cost]]</f>
        <v>0</v>
      </c>
      <c r="G56" s="44"/>
      <c r="H56" s="44"/>
      <c r="I56" s="44"/>
      <c r="J56" s="44"/>
    </row>
    <row r="57" spans="2:10">
      <c r="B57" s="6" t="s">
        <v>61</v>
      </c>
      <c r="C57" s="7"/>
      <c r="D57" s="7"/>
      <c r="E57" s="8">
        <f>tblPersonalCare[[#This Row],[Projected Cost]]-tblPersonalCare[[#This Row],[Actual Cost]]</f>
        <v>0</v>
      </c>
      <c r="G57" s="47" t="s">
        <v>63</v>
      </c>
      <c r="H57" s="48"/>
      <c r="I57" s="49"/>
      <c r="J57" s="45">
        <f>SUBTOTAL(109,tblHousing[Projected Cost],tblTransportation[Projected Cost],tblInsurance[Projected Cost],tblFood[Projected Cost],tblPets[Projected Cost],tblPersonalCare[Projected Cost],tblEntertainment[Projected Cost],tblLoans[Projected Cost],tblTaxes[Projected Cost],tblSavings[Projected Cost],tblGifts[Projected Cost],tblLegal[Projected Cost])</f>
        <v>0</v>
      </c>
    </row>
    <row r="58" spans="2:10">
      <c r="B58" s="6" t="s">
        <v>62</v>
      </c>
      <c r="C58" s="7"/>
      <c r="D58" s="7"/>
      <c r="E58" s="8">
        <f>tblPersonalCare[[#This Row],[Projected Cost]]-tblPersonalCare[[#This Row],[Actual Cost]]</f>
        <v>0</v>
      </c>
      <c r="G58" s="50"/>
      <c r="H58" s="51"/>
      <c r="I58" s="52"/>
      <c r="J58" s="46"/>
    </row>
    <row r="59" spans="2:10">
      <c r="B59" s="6" t="s">
        <v>64</v>
      </c>
      <c r="C59" s="7"/>
      <c r="D59" s="7"/>
      <c r="E59" s="8">
        <f>tblPersonalCare[[#This Row],[Projected Cost]]-tblPersonalCare[[#This Row],[Actual Cost]]</f>
        <v>0</v>
      </c>
      <c r="G59" s="47" t="s">
        <v>66</v>
      </c>
      <c r="H59" s="48"/>
      <c r="I59" s="49"/>
      <c r="J59" s="45">
        <f>SUBTOTAL(109,tblHousing[Actual Cost],tblTransportation[Actual Cost],tblInsurance[Actual Cost],tblFood[Actual Cost],tblPets[Actual Cost],tblPersonalCare[Actual Cost],tblEntertainment[Actual Cost],tblLoans[Actual Cost],tblTaxes[Actual Cost],tblSavings[Actual Cost],tblGifts[Actual Cost],tblLegal[Actual Cost])</f>
        <v>0</v>
      </c>
    </row>
    <row r="60" spans="2:10">
      <c r="B60" s="6" t="s">
        <v>65</v>
      </c>
      <c r="C60" s="7"/>
      <c r="D60" s="7"/>
      <c r="E60" s="8">
        <f>tblPersonalCare[[#This Row],[Projected Cost]]-tblPersonalCare[[#This Row],[Actual Cost]]</f>
        <v>0</v>
      </c>
      <c r="G60" s="50"/>
      <c r="H60" s="51"/>
      <c r="I60" s="52"/>
      <c r="J60" s="46"/>
    </row>
    <row r="61" spans="2:10">
      <c r="B61" s="6" t="s">
        <v>67</v>
      </c>
      <c r="C61" s="7"/>
      <c r="D61" s="7"/>
      <c r="E61" s="8">
        <f>tblPersonalCare[[#This Row],[Projected Cost]]-tblPersonalCare[[#This Row],[Actual Cost]]</f>
        <v>0</v>
      </c>
      <c r="G61" s="53" t="s">
        <v>68</v>
      </c>
      <c r="H61" s="54"/>
      <c r="I61" s="55"/>
      <c r="J61" s="45">
        <f>J57-J59</f>
        <v>0</v>
      </c>
    </row>
    <row r="62" spans="2:10" ht="15" thickBot="1">
      <c r="B62" s="15" t="s">
        <v>21</v>
      </c>
      <c r="C62" s="16"/>
      <c r="D62" s="16"/>
      <c r="E62" s="17">
        <f>tblPersonalCare[[#This Row],[Projected Cost]]-tblPersonalCare[[#This Row],[Actual Cost]]</f>
        <v>0</v>
      </c>
      <c r="G62" s="50"/>
      <c r="H62" s="51"/>
      <c r="I62" s="52"/>
      <c r="J62" s="46"/>
    </row>
    <row r="63" spans="2:10" ht="15" thickTop="1">
      <c r="B63" s="9" t="s">
        <v>69</v>
      </c>
      <c r="C63" s="10"/>
      <c r="D63" s="10"/>
      <c r="E63" s="11">
        <f>SUBTOTAL(109,tblPersonalCare[Difference])</f>
        <v>0</v>
      </c>
    </row>
    <row r="64" spans="2:10">
      <c r="B64" s="44"/>
      <c r="C64" s="44"/>
      <c r="D64" s="44"/>
      <c r="E64" s="44"/>
      <c r="H64" s="36"/>
      <c r="I64" s="36"/>
      <c r="J64" s="36"/>
    </row>
    <row r="65" spans="2:10" ht="32" customHeight="1">
      <c r="B65" s="58" t="s">
        <v>77</v>
      </c>
      <c r="C65" s="58"/>
      <c r="D65" s="58"/>
      <c r="E65" s="58"/>
      <c r="F65" s="58"/>
      <c r="G65" s="58"/>
      <c r="H65" s="58"/>
      <c r="I65" s="58"/>
      <c r="J65" s="58"/>
    </row>
    <row r="66" spans="2:10" ht="14" customHeight="1">
      <c r="B66" s="35"/>
      <c r="C66" s="35"/>
      <c r="D66" s="35"/>
      <c r="E66" s="35"/>
      <c r="F66" s="35"/>
      <c r="G66" s="35"/>
      <c r="H66" s="36"/>
      <c r="I66" s="36"/>
      <c r="J66" s="36"/>
    </row>
    <row r="67" spans="2:10">
      <c r="H67" s="36"/>
      <c r="I67" s="36"/>
      <c r="J67" s="36"/>
    </row>
    <row r="68" spans="2:10">
      <c r="H68" s="36"/>
      <c r="I68" s="36"/>
      <c r="J68" s="36"/>
    </row>
    <row r="69" spans="2:10">
      <c r="H69" s="36"/>
      <c r="I69" s="36"/>
      <c r="J69" s="36"/>
    </row>
    <row r="70" spans="2:10">
      <c r="H70" s="36"/>
      <c r="I70" s="36"/>
      <c r="J70" s="36"/>
    </row>
  </sheetData>
  <mergeCells count="34">
    <mergeCell ref="B1:J1"/>
    <mergeCell ref="B65:J65"/>
    <mergeCell ref="C3:D3"/>
    <mergeCell ref="B7:B9"/>
    <mergeCell ref="B3:B5"/>
    <mergeCell ref="G7:I8"/>
    <mergeCell ref="G5:I6"/>
    <mergeCell ref="G3:I4"/>
    <mergeCell ref="C9:D9"/>
    <mergeCell ref="C8:D8"/>
    <mergeCell ref="C7:D7"/>
    <mergeCell ref="C5:D5"/>
    <mergeCell ref="C4:D4"/>
    <mergeCell ref="G31:J31"/>
    <mergeCell ref="J7:J8"/>
    <mergeCell ref="J5:J6"/>
    <mergeCell ref="B64:E64"/>
    <mergeCell ref="G56:J56"/>
    <mergeCell ref="G49:J49"/>
    <mergeCell ref="G43:J43"/>
    <mergeCell ref="G37:J37"/>
    <mergeCell ref="G61:I62"/>
    <mergeCell ref="J61:J62"/>
    <mergeCell ref="J57:J58"/>
    <mergeCell ref="J59:J60"/>
    <mergeCell ref="G59:I60"/>
    <mergeCell ref="B40:E40"/>
    <mergeCell ref="B46:E46"/>
    <mergeCell ref="B54:E54"/>
    <mergeCell ref="J3:J4"/>
    <mergeCell ref="G57:I58"/>
    <mergeCell ref="G22:J22"/>
    <mergeCell ref="B23:E23"/>
    <mergeCell ref="B33:E33"/>
  </mergeCells>
  <hyperlinks>
    <hyperlink ref="B65" r:id="rId1" xr:uid="{D96FD7C6-CF6A-764E-9BB9-1FB36BEE7CE2}"/>
  </hyperlinks>
  <printOptions horizontalCentered="1"/>
  <pageMargins left="0.4" right="0.4" top="0.4" bottom="0.4" header="0.3" footer="0.3"/>
  <pageSetup scale="82" fitToHeight="0" orientation="portrait" r:id="rId2"/>
  <headerFooter differentFirst="1">
    <oddFooter>&amp;C&amp;"Calibri (Body),Regular"&amp;14&amp;K204629www.BrianUrsu.com</oddFooter>
  </headerFooter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275E711-BD11-4E1B-BEF6-566226354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MONTHLY BUDGET (2)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Tammy'</dc:creator>
  <cp:keywords/>
  <cp:lastModifiedBy>Microsoft Office User</cp:lastModifiedBy>
  <cp:lastPrinted>2020-01-15T22:43:42Z</cp:lastPrinted>
  <dcterms:created xsi:type="dcterms:W3CDTF">2018-04-19T16:51:36Z</dcterms:created>
  <dcterms:modified xsi:type="dcterms:W3CDTF">2020-01-20T20:15:03Z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TC041010719991</vt:lpwstr>
  </property>
</Properties>
</file>